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155" windowHeight="11760"/>
  </bookViews>
  <sheets>
    <sheet name="приложение 6" sheetId="2" r:id="rId1"/>
  </sheets>
  <calcPr calcId="144525"/>
</workbook>
</file>

<file path=xl/calcChain.xml><?xml version="1.0" encoding="utf-8"?>
<calcChain xmlns="http://schemas.openxmlformats.org/spreadsheetml/2006/main">
  <c r="K88" i="2" l="1"/>
  <c r="L88" i="2"/>
  <c r="M88" i="2"/>
  <c r="N88" i="2"/>
  <c r="E120" i="2"/>
  <c r="E116" i="2"/>
  <c r="E112" i="2"/>
  <c r="E108" i="2"/>
  <c r="E104" i="2"/>
  <c r="E100" i="2"/>
  <c r="E96" i="2"/>
  <c r="E92" i="2" l="1"/>
  <c r="K129" i="2"/>
  <c r="L129" i="2"/>
  <c r="M129" i="2"/>
  <c r="N129" i="2"/>
  <c r="K125" i="2"/>
  <c r="L125" i="2"/>
  <c r="M125" i="2"/>
  <c r="N125" i="2"/>
  <c r="K121" i="2"/>
  <c r="L121" i="2"/>
  <c r="M121" i="2"/>
  <c r="N121" i="2"/>
  <c r="K117" i="2"/>
  <c r="L117" i="2"/>
  <c r="M117" i="2"/>
  <c r="N117" i="2"/>
  <c r="K113" i="2"/>
  <c r="L113" i="2"/>
  <c r="M113" i="2"/>
  <c r="N113" i="2"/>
  <c r="K109" i="2"/>
  <c r="L109" i="2"/>
  <c r="M109" i="2"/>
  <c r="N109" i="2"/>
  <c r="K105" i="2"/>
  <c r="L105" i="2"/>
  <c r="M105" i="2"/>
  <c r="N105" i="2"/>
  <c r="K101" i="2"/>
  <c r="L101" i="2"/>
  <c r="M101" i="2"/>
  <c r="N101" i="2"/>
  <c r="K97" i="2"/>
  <c r="L97" i="2"/>
  <c r="M97" i="2"/>
  <c r="N97" i="2"/>
  <c r="K93" i="2"/>
  <c r="L93" i="2"/>
  <c r="M93" i="2"/>
  <c r="N93" i="2"/>
  <c r="K87" i="2" l="1"/>
  <c r="L87" i="2"/>
  <c r="M87" i="2"/>
  <c r="N87" i="2"/>
  <c r="K86" i="2"/>
  <c r="L86" i="2"/>
  <c r="M86" i="2"/>
  <c r="N86" i="2"/>
  <c r="K64" i="2"/>
  <c r="L64" i="2"/>
  <c r="M64" i="2"/>
  <c r="N64" i="2"/>
  <c r="K63" i="2"/>
  <c r="L63" i="2"/>
  <c r="M63" i="2"/>
  <c r="N63" i="2"/>
  <c r="K62" i="2"/>
  <c r="K65" i="2" s="1"/>
  <c r="L62" i="2"/>
  <c r="L65" i="2" s="1"/>
  <c r="M62" i="2"/>
  <c r="M65" i="2" s="1"/>
  <c r="N62" i="2"/>
  <c r="N65" i="2" s="1"/>
  <c r="E84" i="2"/>
  <c r="K24" i="2"/>
  <c r="L24" i="2"/>
  <c r="M24" i="2"/>
  <c r="N24" i="2"/>
  <c r="K23" i="2"/>
  <c r="L23" i="2"/>
  <c r="M23" i="2"/>
  <c r="N23" i="2"/>
  <c r="K22" i="2"/>
  <c r="K25" i="2" s="1"/>
  <c r="L22" i="2"/>
  <c r="L25" i="2" s="1"/>
  <c r="M22" i="2"/>
  <c r="M25" i="2" s="1"/>
  <c r="N22" i="2"/>
  <c r="N25" i="2" s="1"/>
  <c r="N130" i="2" l="1"/>
  <c r="N89" i="2"/>
  <c r="L130" i="2"/>
  <c r="L89" i="2"/>
  <c r="M130" i="2"/>
  <c r="M89" i="2"/>
  <c r="K130" i="2"/>
  <c r="K89" i="2"/>
  <c r="K85" i="2"/>
  <c r="L85" i="2"/>
  <c r="M85" i="2"/>
  <c r="N85" i="2"/>
  <c r="K77" i="2"/>
  <c r="L77" i="2"/>
  <c r="M77" i="2"/>
  <c r="N77" i="2"/>
  <c r="K73" i="2"/>
  <c r="L73" i="2"/>
  <c r="M73" i="2"/>
  <c r="N73" i="2"/>
  <c r="K69" i="2"/>
  <c r="L69" i="2"/>
  <c r="M69" i="2"/>
  <c r="N69" i="2"/>
  <c r="K49" i="2"/>
  <c r="L49" i="2"/>
  <c r="M49" i="2"/>
  <c r="N49" i="2"/>
  <c r="K53" i="2"/>
  <c r="L53" i="2"/>
  <c r="M53" i="2"/>
  <c r="N53" i="2"/>
  <c r="K57" i="2"/>
  <c r="L57" i="2"/>
  <c r="M57" i="2"/>
  <c r="N57" i="2"/>
  <c r="K37" i="2"/>
  <c r="L37" i="2"/>
  <c r="M37" i="2"/>
  <c r="N37" i="2"/>
  <c r="K41" i="2"/>
  <c r="L41" i="2"/>
  <c r="M41" i="2"/>
  <c r="N41" i="2"/>
  <c r="K45" i="2"/>
  <c r="L45" i="2"/>
  <c r="M45" i="2"/>
  <c r="N45" i="2"/>
  <c r="K33" i="2"/>
  <c r="L33" i="2"/>
  <c r="M33" i="2"/>
  <c r="N33" i="2"/>
  <c r="K29" i="2"/>
  <c r="L29" i="2"/>
  <c r="M29" i="2"/>
  <c r="N29" i="2"/>
  <c r="K15" i="2"/>
  <c r="K11" i="2" s="1"/>
  <c r="L15" i="2"/>
  <c r="L11" i="2" s="1"/>
  <c r="M15" i="2"/>
  <c r="M11" i="2" s="1"/>
  <c r="N15" i="2"/>
  <c r="N11" i="2" s="1"/>
  <c r="K16" i="2"/>
  <c r="K12" i="2" s="1"/>
  <c r="K132" i="2" s="1"/>
  <c r="L16" i="2"/>
  <c r="L12" i="2" s="1"/>
  <c r="L132" i="2" s="1"/>
  <c r="M16" i="2"/>
  <c r="M12" i="2" s="1"/>
  <c r="M132" i="2" s="1"/>
  <c r="N16" i="2"/>
  <c r="N12" i="2" s="1"/>
  <c r="N132" i="2" s="1"/>
  <c r="K14" i="2"/>
  <c r="K17" i="2" s="1"/>
  <c r="L14" i="2"/>
  <c r="L17" i="2" s="1"/>
  <c r="M14" i="2"/>
  <c r="M17" i="2" s="1"/>
  <c r="N14" i="2"/>
  <c r="N17" i="2" s="1"/>
  <c r="K21" i="2"/>
  <c r="L21" i="2"/>
  <c r="M21" i="2"/>
  <c r="N21" i="2"/>
  <c r="N131" i="2" l="1"/>
  <c r="N13" i="2"/>
  <c r="L131" i="2"/>
  <c r="L13" i="2"/>
  <c r="M131" i="2"/>
  <c r="M13" i="2"/>
  <c r="K131" i="2"/>
  <c r="K13" i="2"/>
  <c r="K133" i="2"/>
  <c r="M133" i="2"/>
  <c r="L133" i="2"/>
  <c r="N133" i="2"/>
  <c r="I27" i="2"/>
  <c r="I26" i="2" l="1"/>
  <c r="J33" i="2"/>
  <c r="I33" i="2"/>
  <c r="E32" i="2"/>
  <c r="E31" i="2"/>
  <c r="E30" i="2"/>
  <c r="E33" i="2" l="1"/>
  <c r="F64" i="2"/>
  <c r="G64" i="2"/>
  <c r="H64" i="2"/>
  <c r="I64" i="2"/>
  <c r="J64" i="2"/>
  <c r="E64" i="2" l="1"/>
  <c r="I88" i="2"/>
  <c r="E80" i="2" l="1"/>
  <c r="G85" i="2"/>
  <c r="H85" i="2"/>
  <c r="J85" i="2"/>
  <c r="F85" i="2"/>
  <c r="E83" i="2"/>
  <c r="E82" i="2"/>
  <c r="G81" i="2"/>
  <c r="H81" i="2"/>
  <c r="I81" i="2"/>
  <c r="J81" i="2"/>
  <c r="F81" i="2"/>
  <c r="E79" i="2"/>
  <c r="E78" i="2"/>
  <c r="I77" i="2"/>
  <c r="G77" i="2"/>
  <c r="J77" i="2"/>
  <c r="H77" i="2"/>
  <c r="F77" i="2"/>
  <c r="E85" i="2" l="1"/>
  <c r="E81" i="2"/>
  <c r="E77" i="2"/>
  <c r="H24" i="2"/>
  <c r="H23" i="2" l="1"/>
  <c r="H12" i="2"/>
  <c r="I69" i="2" l="1"/>
  <c r="H69" i="2"/>
  <c r="J57" i="2" l="1"/>
  <c r="F88" i="2" l="1"/>
  <c r="J24" i="2"/>
  <c r="G24" i="2"/>
  <c r="G12" i="2" l="1"/>
  <c r="E19" i="2" l="1"/>
  <c r="J73" i="2"/>
  <c r="I73" i="2"/>
  <c r="H73" i="2"/>
  <c r="G73" i="2"/>
  <c r="F73" i="2"/>
  <c r="E72" i="2"/>
  <c r="E71" i="2"/>
  <c r="E70" i="2"/>
  <c r="J69" i="2"/>
  <c r="G69" i="2"/>
  <c r="E73" i="2" l="1"/>
  <c r="I24" i="2"/>
  <c r="G49" i="2" l="1"/>
  <c r="H49" i="2"/>
  <c r="I49" i="2"/>
  <c r="J49" i="2"/>
  <c r="F49" i="2"/>
  <c r="G61" i="2"/>
  <c r="H61" i="2"/>
  <c r="I61" i="2"/>
  <c r="J61" i="2"/>
  <c r="G57" i="2"/>
  <c r="H57" i="2"/>
  <c r="I57" i="2"/>
  <c r="G53" i="2"/>
  <c r="H53" i="2"/>
  <c r="I53" i="2"/>
  <c r="J53" i="2"/>
  <c r="G45" i="2"/>
  <c r="H45" i="2"/>
  <c r="I45" i="2"/>
  <c r="J45" i="2"/>
  <c r="G41" i="2"/>
  <c r="H41" i="2"/>
  <c r="I41" i="2"/>
  <c r="J41" i="2"/>
  <c r="G37" i="2"/>
  <c r="H37" i="2"/>
  <c r="I37" i="2"/>
  <c r="J37" i="2"/>
  <c r="F61" i="2"/>
  <c r="E60" i="2"/>
  <c r="E59" i="2"/>
  <c r="E58" i="2"/>
  <c r="F57" i="2"/>
  <c r="E55" i="2"/>
  <c r="E54" i="2"/>
  <c r="F53" i="2"/>
  <c r="E53" i="2" s="1"/>
  <c r="E51" i="2"/>
  <c r="E50" i="2"/>
  <c r="E47" i="2"/>
  <c r="E46" i="2"/>
  <c r="F45" i="2"/>
  <c r="E43" i="2"/>
  <c r="E42" i="2"/>
  <c r="F41" i="2"/>
  <c r="E41" i="2" s="1"/>
  <c r="E39" i="2"/>
  <c r="E38" i="2"/>
  <c r="F87" i="2"/>
  <c r="G23" i="2"/>
  <c r="I23" i="2"/>
  <c r="J23" i="2"/>
  <c r="G22" i="2"/>
  <c r="H22" i="2"/>
  <c r="I22" i="2"/>
  <c r="J22" i="2"/>
  <c r="J25" i="2" s="1"/>
  <c r="F24" i="2"/>
  <c r="F23" i="2"/>
  <c r="F22" i="2"/>
  <c r="E57" i="2" l="1"/>
  <c r="I25" i="2"/>
  <c r="E61" i="2"/>
  <c r="E24" i="2"/>
  <c r="H25" i="2"/>
  <c r="E49" i="2"/>
  <c r="E45" i="2"/>
  <c r="G25" i="2"/>
  <c r="F37" i="2"/>
  <c r="E36" i="2"/>
  <c r="E35" i="2"/>
  <c r="E34" i="2"/>
  <c r="F15" i="2"/>
  <c r="F11" i="2" l="1"/>
  <c r="F131" i="2" s="1"/>
  <c r="E37" i="2"/>
  <c r="G15" i="2"/>
  <c r="G11" i="2" s="1"/>
  <c r="E23" i="2" l="1"/>
  <c r="G13" i="2"/>
  <c r="F12" i="2"/>
  <c r="F63" i="2"/>
  <c r="G63" i="2"/>
  <c r="H63" i="2"/>
  <c r="I63" i="2"/>
  <c r="J63" i="2"/>
  <c r="J62" i="2"/>
  <c r="I62" i="2"/>
  <c r="H62" i="2"/>
  <c r="G62" i="2"/>
  <c r="F62" i="2"/>
  <c r="E22" i="2"/>
  <c r="J129" i="2"/>
  <c r="I129" i="2"/>
  <c r="H129" i="2"/>
  <c r="G129" i="2"/>
  <c r="F129" i="2"/>
  <c r="E128" i="2"/>
  <c r="E127" i="2"/>
  <c r="E126" i="2"/>
  <c r="J125" i="2"/>
  <c r="I125" i="2"/>
  <c r="H125" i="2"/>
  <c r="G125" i="2"/>
  <c r="F125" i="2"/>
  <c r="E124" i="2"/>
  <c r="E123" i="2"/>
  <c r="E122" i="2"/>
  <c r="J121" i="2"/>
  <c r="I121" i="2"/>
  <c r="H121" i="2"/>
  <c r="G121" i="2"/>
  <c r="F121" i="2"/>
  <c r="E119" i="2"/>
  <c r="E118" i="2"/>
  <c r="J117" i="2"/>
  <c r="I117" i="2"/>
  <c r="H117" i="2"/>
  <c r="F117" i="2"/>
  <c r="E115" i="2"/>
  <c r="E114" i="2"/>
  <c r="J113" i="2"/>
  <c r="I113" i="2"/>
  <c r="H113" i="2"/>
  <c r="G113" i="2"/>
  <c r="F113" i="2"/>
  <c r="E113" i="2" s="1"/>
  <c r="E111" i="2"/>
  <c r="E110" i="2"/>
  <c r="J109" i="2"/>
  <c r="I109" i="2"/>
  <c r="H109" i="2"/>
  <c r="G109" i="2"/>
  <c r="F109" i="2"/>
  <c r="E107" i="2"/>
  <c r="E106" i="2"/>
  <c r="J105" i="2"/>
  <c r="I105" i="2"/>
  <c r="H105" i="2"/>
  <c r="G105" i="2"/>
  <c r="F105" i="2"/>
  <c r="E105" i="2" s="1"/>
  <c r="E103" i="2"/>
  <c r="E102" i="2"/>
  <c r="J101" i="2"/>
  <c r="I101" i="2"/>
  <c r="H101" i="2"/>
  <c r="G101" i="2"/>
  <c r="F101" i="2"/>
  <c r="E99" i="2"/>
  <c r="E98" i="2"/>
  <c r="J97" i="2"/>
  <c r="I97" i="2"/>
  <c r="H97" i="2"/>
  <c r="G97" i="2"/>
  <c r="F97" i="2"/>
  <c r="E95" i="2"/>
  <c r="E94" i="2"/>
  <c r="J93" i="2"/>
  <c r="I93" i="2"/>
  <c r="H93" i="2"/>
  <c r="G93" i="2"/>
  <c r="F93" i="2"/>
  <c r="E91" i="2"/>
  <c r="E90" i="2"/>
  <c r="J88" i="2"/>
  <c r="H88" i="2"/>
  <c r="H132" i="2" s="1"/>
  <c r="G88" i="2"/>
  <c r="J87" i="2"/>
  <c r="I87" i="2"/>
  <c r="H87" i="2"/>
  <c r="G87" i="2"/>
  <c r="J86" i="2"/>
  <c r="I86" i="2"/>
  <c r="H86" i="2"/>
  <c r="H130" i="2" s="1"/>
  <c r="G86" i="2"/>
  <c r="E86" i="2" s="1"/>
  <c r="F86" i="2"/>
  <c r="F130" i="2" s="1"/>
  <c r="E76" i="2"/>
  <c r="E75" i="2"/>
  <c r="E74" i="2"/>
  <c r="F69" i="2"/>
  <c r="E69" i="2" s="1"/>
  <c r="E68" i="2"/>
  <c r="E67" i="2"/>
  <c r="E66" i="2"/>
  <c r="J29" i="2"/>
  <c r="I29" i="2"/>
  <c r="H29" i="2"/>
  <c r="G29" i="2"/>
  <c r="E28" i="2"/>
  <c r="E27" i="2"/>
  <c r="E26" i="2"/>
  <c r="I16" i="2"/>
  <c r="I12" i="2" s="1"/>
  <c r="I132" i="2" s="1"/>
  <c r="G16" i="2"/>
  <c r="I15" i="2"/>
  <c r="I11" i="2" s="1"/>
  <c r="I131" i="2" s="1"/>
  <c r="F25" i="2"/>
  <c r="J21" i="2"/>
  <c r="I21" i="2"/>
  <c r="H21" i="2"/>
  <c r="G21" i="2"/>
  <c r="F21" i="2"/>
  <c r="E20" i="2"/>
  <c r="E18" i="2"/>
  <c r="J16" i="2"/>
  <c r="J12" i="2" s="1"/>
  <c r="H16" i="2"/>
  <c r="F16" i="2"/>
  <c r="J15" i="2"/>
  <c r="J11" i="2" s="1"/>
  <c r="H15" i="2"/>
  <c r="J14" i="2"/>
  <c r="I14" i="2"/>
  <c r="H14" i="2"/>
  <c r="G14" i="2"/>
  <c r="G17" i="2" s="1"/>
  <c r="F14" i="2"/>
  <c r="E14" i="2" s="1"/>
  <c r="G130" i="2"/>
  <c r="F89" i="2"/>
  <c r="E125" i="2"/>
  <c r="J130" i="2"/>
  <c r="E97" i="2" l="1"/>
  <c r="F17" i="2"/>
  <c r="E15" i="2"/>
  <c r="E93" i="2"/>
  <c r="E101" i="2"/>
  <c r="E109" i="2"/>
  <c r="E117" i="2"/>
  <c r="E121" i="2"/>
  <c r="F132" i="2"/>
  <c r="E12" i="2"/>
  <c r="J89" i="2"/>
  <c r="E88" i="2"/>
  <c r="E16" i="2"/>
  <c r="H65" i="2"/>
  <c r="J65" i="2"/>
  <c r="G65" i="2"/>
  <c r="I65" i="2"/>
  <c r="I17" i="2"/>
  <c r="I10" i="2"/>
  <c r="I89" i="2"/>
  <c r="H11" i="2"/>
  <c r="H131" i="2" s="1"/>
  <c r="H133" i="2" s="1"/>
  <c r="G131" i="2"/>
  <c r="E87" i="2"/>
  <c r="J13" i="2"/>
  <c r="E129" i="2"/>
  <c r="G132" i="2"/>
  <c r="J132" i="2"/>
  <c r="E62" i="2"/>
  <c r="J131" i="2"/>
  <c r="H17" i="2"/>
  <c r="E17" i="2" s="1"/>
  <c r="J17" i="2"/>
  <c r="E21" i="2"/>
  <c r="E25" i="2"/>
  <c r="E63" i="2"/>
  <c r="H89" i="2"/>
  <c r="G89" i="2"/>
  <c r="F65" i="2"/>
  <c r="E29" i="2"/>
  <c r="G133" i="2" l="1"/>
  <c r="E65" i="2"/>
  <c r="E89" i="2"/>
  <c r="E132" i="2"/>
  <c r="I130" i="2"/>
  <c r="I13" i="2"/>
  <c r="E10" i="2"/>
  <c r="E11" i="2"/>
  <c r="H13" i="2"/>
  <c r="J133" i="2"/>
  <c r="E131" i="2"/>
  <c r="F13" i="2"/>
  <c r="F133" i="2"/>
  <c r="E13" i="2" l="1"/>
  <c r="E133" i="2"/>
  <c r="I133" i="2"/>
  <c r="E130" i="2"/>
</calcChain>
</file>

<file path=xl/sharedStrings.xml><?xml version="1.0" encoding="utf-8"?>
<sst xmlns="http://schemas.openxmlformats.org/spreadsheetml/2006/main" count="228" uniqueCount="85">
  <si>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</si>
  <si>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</si>
  <si>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</si>
  <si>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</si>
  <si>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</si>
  <si>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</si>
  <si>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</si>
  <si>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</si>
  <si>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</si>
  <si>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</si>
  <si>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№</t>
  </si>
  <si>
    <t>Всего</t>
  </si>
  <si>
    <t>в том числе по годам</t>
  </si>
  <si>
    <t>1</t>
  </si>
  <si>
    <t>Руководители учреждений</t>
  </si>
  <si>
    <t>областной бюджет</t>
  </si>
  <si>
    <t>бюджет городского округа</t>
  </si>
  <si>
    <t>внебюджетные источники</t>
  </si>
  <si>
    <t>итого</t>
  </si>
  <si>
    <t>Мероприятия по энергосбережению и повышению энергетической эффективности объектов наружного освещения</t>
  </si>
  <si>
    <t>Клинцовская городская администрация</t>
  </si>
  <si>
    <t>1.1.1</t>
  </si>
  <si>
    <t xml:space="preserve">Мероприятия по энергосбережению и повышению энергетической эффективности систем теплоснабжения  </t>
  </si>
  <si>
    <t>Организации коммунального комплекса</t>
  </si>
  <si>
    <t>1.2.1</t>
  </si>
  <si>
    <t xml:space="preserve">Замена тепловых сетей с использованием энергоэффективного оборудования, применение эффективных технологий при восстановлении тепловой изоляции </t>
  </si>
  <si>
    <t>МУП "Тепловые сети"</t>
  </si>
  <si>
    <t xml:space="preserve">Мероприятия по энергосбережению и повышению энергетической эффективности систем водоснабжения и водоотведения  </t>
  </si>
  <si>
    <t>МУП "ВКХ г.Клинцы"</t>
  </si>
  <si>
    <t>1.3.1</t>
  </si>
  <si>
    <t>1.3.2</t>
  </si>
  <si>
    <t>2</t>
  </si>
  <si>
    <t xml:space="preserve">Мероприятия по энергосбережению и повышению энергетической эффективности жилищного фонда. </t>
  </si>
  <si>
    <t>Управляющие компании, собственники помещений</t>
  </si>
  <si>
    <t>Тепловая изоляция трубопроводов и оборудования, разводящих трубопроводов отопления и горячего водоснабжения в многоквартирынх домах,  ремонт систем  отопления и ГВС: ремонт изоляции трубопроводов системы отопления и горячего водоснабжения в подвальных помещениях с примененим энергоэффективных материалов, модернизация трубопроводов и арматуры системы отопления, обеспечение рециркуляции воды в системе ГВС</t>
  </si>
  <si>
    <t>Утепление  и замена  оконных блоков и дверей</t>
  </si>
  <si>
    <t>Перекладка электрических сетей для снижения потерь электроэнергии, повышение энергетической эффективности систем освещения зданий, строений, сооружений: замена ламп накаливания на энергоэффективные лампы, установка оборудования для автоматического освещения помещений в местах общего пользования</t>
  </si>
  <si>
    <t>Модернизация трубопроводов и арматуры системы ХВС</t>
  </si>
  <si>
    <t>Промывка стояков и трубопроводов системы отопления</t>
  </si>
  <si>
    <t>Утепление пола чердака</t>
  </si>
  <si>
    <t>Заделка межпанельных и компенсационных швов в стенах здания</t>
  </si>
  <si>
    <t>2.8</t>
  </si>
  <si>
    <t>Установка балансировочных вентилей и балансировка системы отопления</t>
  </si>
  <si>
    <t>2.9</t>
  </si>
  <si>
    <t>Установка запорных вентилей на радиаторах</t>
  </si>
  <si>
    <t>2.10</t>
  </si>
  <si>
    <t xml:space="preserve">Возмещение затрат по установке общедомовых приборов учета коммунальных ресурсов в многоквартирных домах, соразмерно доле помещений, находящихся в муниципальной собственности, в праве общей собственности на это имущество </t>
  </si>
  <si>
    <t>Ответственный исполнитель</t>
  </si>
  <si>
    <t xml:space="preserve">Источник финансового обеспечения
</t>
  </si>
  <si>
    <t xml:space="preserve">Наименование подпрограммы, основное мероприятие, мероприятие
</t>
  </si>
  <si>
    <t xml:space="preserve">Итого по подпрограмме 
</t>
  </si>
  <si>
    <t xml:space="preserve">Объем средств на реализацию, рублей
</t>
  </si>
  <si>
    <r>
      <t xml:space="preserve">Энергосбережение и повышение энергетической эффективности на территории городского округа "город Клинцы Брянской области" (2016-2020 годы)  </t>
    </r>
    <r>
      <rPr>
        <sz val="8"/>
        <rFont val="Arial"/>
        <family val="2"/>
        <charset val="204"/>
      </rPr>
      <t xml:space="preserve">                                                      Мероприятия по энергосбережению и повышению энергетической эффективности в коммунальной и производственной сферах. </t>
    </r>
  </si>
  <si>
    <t>ООО "Клинцовская ТЭЦ"</t>
  </si>
  <si>
    <t>1.2.5</t>
  </si>
  <si>
    <t>1.2.6</t>
  </si>
  <si>
    <t>1.2.7</t>
  </si>
  <si>
    <t>1.2.8</t>
  </si>
  <si>
    <t>Замена водогрейного котла ст. № 1</t>
  </si>
  <si>
    <t>Замена водогрейного котла ст. № 2</t>
  </si>
  <si>
    <t>Реконструкция автоматики безопасности водогрейных котлов ПТВМ-50 ст. № 1, 2 в соответствии с требованиями безопасности, автоматики управления котлами и общекотельной автоматики</t>
  </si>
  <si>
    <t>Строительство паровой котельной общей паропроизводительностью 10 тн/час с деаэраторами для обеспечения нормативного качества сетевой воды</t>
  </si>
  <si>
    <t>Строительчтво насосной станции (сетевые насосы для зимнего и летнего режимов работы котельной)</t>
  </si>
  <si>
    <t>Строительство инженерных коммуникаций, в т.ч.: тепловые сети; газопровод; сети электрические; сети водопровода и канализации</t>
  </si>
  <si>
    <t>Строительство газопоршневой установки тепловой мощностью 7 Гкал/час в горячей воде и электрической мощностью 9 МВт</t>
  </si>
  <si>
    <t>1.2.2</t>
  </si>
  <si>
    <t>1.2.3</t>
  </si>
  <si>
    <t>1.2.4</t>
  </si>
  <si>
    <t>Реконструкция уличного освещения (муниципальный контракт на оказание услуг энергосервиса для муниципальных нужд)</t>
  </si>
  <si>
    <t>Установка насосного агрегата на КНС ул. Складочная в замен изношенного оборудования</t>
  </si>
  <si>
    <t>1.3.3</t>
  </si>
  <si>
    <t>Замена насосных агрегатов на артезианских скважинах № 1, 2, 3, 4, 5, 6 ЭЦВ-10-65-110 (32 кВт) на ЭЦВ-10-65-90 (27 кВт)</t>
  </si>
  <si>
    <t>Установка дренажного насоса агрегата ЗК-6 можностью 11,5 кВт на станции I подъема вместо 15 кВт</t>
  </si>
  <si>
    <t xml:space="preserve">                                                           </t>
  </si>
  <si>
    <t xml:space="preserve">                                                 от                 №  </t>
  </si>
  <si>
    <t>1.3.4</t>
  </si>
  <si>
    <t>Установка насосного агрегата на КНС школы № 6 с мощностью 5,5 кВт вместо 7,5 кВт</t>
  </si>
  <si>
    <t>1.3.5</t>
  </si>
  <si>
    <t>Замена насосных агрегатов на менее энергоемкие на КНС</t>
  </si>
  <si>
    <t>Приложение 1</t>
  </si>
  <si>
    <t>1.2.1.1</t>
  </si>
  <si>
    <t xml:space="preserve">                                                          Приложение 6 к муниципальной программе "Развитие топливно-энергетического комплекса, жилищно-коммунального хозяйства городского округа "город Клинцы Брянской области"" (2016-2024 годы)</t>
  </si>
  <si>
    <t xml:space="preserve">План реализации подпрограммы "Энергосбережение и повышение энергетической эффективности 
на территории городского округа "город Клинцы Брянской области""
 (2016-2024 годы) </t>
  </si>
  <si>
    <t xml:space="preserve">                        к постановлению  Клинцовской городской администрации</t>
  </si>
  <si>
    <t>Капитальный ремонт тепловой сети котельной № 24, ул. Орджоникидзе, квартал 108, г. Клинцы, 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</si>
</sst>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164" fontId="1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1" fillId="3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6"/>
  <sheetViews>
    <sheetView tabSelected="1" topLeftCell="A124" zoomScale="130" zoomScaleNormal="130" workbookViewId="0">
      <selection activeCell="E136" sqref="E136:N136"/>
    </sheetView>
  </sheetViews>
  <sheetFormatPr defaultRowHeight="15" x14ac:dyDescent="0.25"/>
  <cols>
    <col min="1" max="1" width="5.42578125" customWidth="1"/>
    <col min="2" max="2" width="21.28515625" customWidth="1"/>
    <col min="3" max="3" width="12.7109375" customWidth="1"/>
    <col min="4" max="4" width="11.85546875" customWidth="1"/>
    <col min="5" max="5" width="12.85546875" customWidth="1"/>
    <col min="6" max="6" width="12.5703125" customWidth="1"/>
    <col min="7" max="7" width="12.7109375" customWidth="1"/>
    <col min="8" max="8" width="12.5703125" customWidth="1"/>
    <col min="9" max="9" width="11.28515625" customWidth="1"/>
    <col min="10" max="10" width="11.5703125" customWidth="1"/>
    <col min="11" max="11" width="11.28515625" customWidth="1"/>
    <col min="12" max="12" width="11.140625" customWidth="1"/>
    <col min="13" max="13" width="11.42578125" customWidth="1"/>
    <col min="14" max="14" width="11.28515625" customWidth="1"/>
    <col min="15" max="15" width="16.28515625" bestFit="1" customWidth="1"/>
  </cols>
  <sheetData>
    <row r="1" spans="1:14" x14ac:dyDescent="0.25">
      <c r="I1" s="69"/>
      <c r="J1" s="69"/>
      <c r="K1" s="26"/>
      <c r="L1" s="26"/>
      <c r="M1" s="80" t="s">
        <v>79</v>
      </c>
      <c r="N1" s="80"/>
    </row>
    <row r="2" spans="1:14" x14ac:dyDescent="0.25">
      <c r="F2" s="69"/>
      <c r="G2" s="69"/>
      <c r="H2" s="69"/>
      <c r="I2" s="69"/>
      <c r="J2" s="69"/>
      <c r="K2" s="81" t="s">
        <v>83</v>
      </c>
      <c r="L2" s="81"/>
      <c r="M2" s="81"/>
      <c r="N2" s="81"/>
    </row>
    <row r="3" spans="1:14" ht="10.5" customHeight="1" x14ac:dyDescent="0.25">
      <c r="D3" s="18" t="s">
        <v>73</v>
      </c>
      <c r="E3" s="18"/>
      <c r="F3" s="18"/>
      <c r="G3" s="70"/>
      <c r="H3" s="70"/>
      <c r="I3" s="70"/>
      <c r="J3" s="70"/>
      <c r="K3" s="81" t="s">
        <v>74</v>
      </c>
      <c r="L3" s="81"/>
      <c r="M3" s="81"/>
      <c r="N3" s="81"/>
    </row>
    <row r="4" spans="1:14" ht="59.25" customHeight="1" x14ac:dyDescent="0.25">
      <c r="A4" s="1"/>
      <c r="B4" s="1"/>
      <c r="C4" s="1"/>
      <c r="D4" s="1"/>
      <c r="E4" s="1"/>
      <c r="F4" s="1"/>
      <c r="G4" s="1"/>
      <c r="H4" s="71"/>
      <c r="I4" s="71"/>
      <c r="J4" s="71"/>
      <c r="L4" s="82" t="s">
        <v>81</v>
      </c>
      <c r="M4" s="82"/>
      <c r="N4" s="82"/>
    </row>
    <row r="5" spans="1:14" ht="36" customHeight="1" x14ac:dyDescent="0.25">
      <c r="A5" s="83" t="s">
        <v>82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ht="18.75" customHeight="1" x14ac:dyDescent="0.25">
      <c r="A6" s="44" t="s">
        <v>10</v>
      </c>
      <c r="B6" s="44" t="s">
        <v>49</v>
      </c>
      <c r="C6" s="44" t="s">
        <v>47</v>
      </c>
      <c r="D6" s="44" t="s">
        <v>48</v>
      </c>
      <c r="E6" s="73" t="s">
        <v>51</v>
      </c>
      <c r="F6" s="74"/>
      <c r="G6" s="74"/>
      <c r="H6" s="74"/>
      <c r="I6" s="74"/>
      <c r="J6" s="74"/>
      <c r="K6" s="74"/>
      <c r="L6" s="74"/>
      <c r="M6" s="74"/>
      <c r="N6" s="75"/>
    </row>
    <row r="7" spans="1:14" ht="24" customHeight="1" x14ac:dyDescent="0.25">
      <c r="A7" s="44"/>
      <c r="B7" s="44"/>
      <c r="C7" s="44"/>
      <c r="D7" s="44"/>
      <c r="E7" s="44" t="s">
        <v>11</v>
      </c>
      <c r="F7" s="86" t="s">
        <v>12</v>
      </c>
      <c r="G7" s="87"/>
      <c r="H7" s="87"/>
      <c r="I7" s="87"/>
      <c r="J7" s="87"/>
      <c r="K7" s="87"/>
      <c r="L7" s="87"/>
      <c r="M7" s="87"/>
      <c r="N7" s="88"/>
    </row>
    <row r="8" spans="1:14" ht="21.75" customHeight="1" x14ac:dyDescent="0.25">
      <c r="A8" s="44"/>
      <c r="B8" s="44"/>
      <c r="C8" s="44"/>
      <c r="D8" s="44"/>
      <c r="E8" s="44"/>
      <c r="F8" s="2">
        <v>2016</v>
      </c>
      <c r="G8" s="2">
        <v>2017</v>
      </c>
      <c r="H8" s="2">
        <v>2018</v>
      </c>
      <c r="I8" s="2">
        <v>2019</v>
      </c>
      <c r="J8" s="2">
        <v>2020</v>
      </c>
      <c r="K8" s="25">
        <v>2021</v>
      </c>
      <c r="L8" s="25">
        <v>2022</v>
      </c>
      <c r="M8" s="25">
        <v>2023</v>
      </c>
      <c r="N8" s="25">
        <v>2024</v>
      </c>
    </row>
    <row r="9" spans="1:14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3">
        <v>8</v>
      </c>
      <c r="G9" s="13">
        <v>9</v>
      </c>
      <c r="H9" s="13">
        <v>10</v>
      </c>
      <c r="I9" s="13">
        <v>11</v>
      </c>
      <c r="J9" s="13">
        <v>12</v>
      </c>
      <c r="K9" s="13">
        <v>15</v>
      </c>
      <c r="L9" s="13">
        <v>16</v>
      </c>
      <c r="M9" s="13">
        <v>17</v>
      </c>
      <c r="N9" s="13">
        <v>18</v>
      </c>
    </row>
    <row r="10" spans="1:14" ht="21" customHeight="1" x14ac:dyDescent="0.25">
      <c r="A10" s="27" t="s">
        <v>13</v>
      </c>
      <c r="B10" s="85" t="s">
        <v>52</v>
      </c>
      <c r="C10" s="53" t="s">
        <v>14</v>
      </c>
      <c r="D10" s="3" t="s">
        <v>15</v>
      </c>
      <c r="E10" s="4">
        <f t="shared" ref="E10:E37" si="0">SUM(F10:J10)</f>
        <v>382704</v>
      </c>
      <c r="F10" s="4">
        <v>0</v>
      </c>
      <c r="G10" s="4">
        <v>0</v>
      </c>
      <c r="H10" s="4">
        <v>0</v>
      </c>
      <c r="I10" s="4">
        <f>I14+I22+I62</f>
        <v>382704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4" ht="39" customHeight="1" x14ac:dyDescent="0.25">
      <c r="A11" s="27"/>
      <c r="B11" s="52"/>
      <c r="C11" s="53"/>
      <c r="D11" s="3" t="s">
        <v>16</v>
      </c>
      <c r="E11" s="4">
        <f t="shared" si="0"/>
        <v>18061041.719999999</v>
      </c>
      <c r="F11" s="4">
        <f>F15</f>
        <v>9488867.8100000005</v>
      </c>
      <c r="G11" s="4">
        <f>G15</f>
        <v>7909874.4100000001</v>
      </c>
      <c r="H11" s="4">
        <f>H15+H23+H63</f>
        <v>604367.68000000005</v>
      </c>
      <c r="I11" s="4">
        <f>I15+I23+I63</f>
        <v>57931.82</v>
      </c>
      <c r="J11" s="4">
        <f t="shared" ref="J11:N11" si="1">J15</f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</row>
    <row r="12" spans="1:14" ht="22.5" x14ac:dyDescent="0.25">
      <c r="A12" s="27"/>
      <c r="B12" s="52"/>
      <c r="C12" s="53"/>
      <c r="D12" s="3" t="s">
        <v>17</v>
      </c>
      <c r="E12" s="4">
        <f>SUM(F12:N12)</f>
        <v>295469615</v>
      </c>
      <c r="F12" s="4">
        <f>F24+F64</f>
        <v>0</v>
      </c>
      <c r="G12" s="4">
        <f>G24+G64</f>
        <v>157212755</v>
      </c>
      <c r="H12" s="4">
        <f>H24+H64</f>
        <v>121464260</v>
      </c>
      <c r="I12" s="4">
        <f>I16+I24+I64</f>
        <v>5900</v>
      </c>
      <c r="J12" s="4">
        <f>J16+J24+J64</f>
        <v>16686100</v>
      </c>
      <c r="K12" s="4">
        <f t="shared" ref="K12:N12" si="2">K16+K24+K64</f>
        <v>50300</v>
      </c>
      <c r="L12" s="4">
        <f t="shared" si="2"/>
        <v>50300</v>
      </c>
      <c r="M12" s="4">
        <f t="shared" si="2"/>
        <v>0</v>
      </c>
      <c r="N12" s="4">
        <f t="shared" si="2"/>
        <v>0</v>
      </c>
    </row>
    <row r="13" spans="1:14" ht="78" customHeight="1" x14ac:dyDescent="0.25">
      <c r="A13" s="27"/>
      <c r="B13" s="52"/>
      <c r="C13" s="53"/>
      <c r="D13" s="3" t="s">
        <v>18</v>
      </c>
      <c r="E13" s="4">
        <f>SUM(F13:N13)</f>
        <v>313913360.71999997</v>
      </c>
      <c r="F13" s="4">
        <f>F10+F11+F12</f>
        <v>9488867.8100000005</v>
      </c>
      <c r="G13" s="4">
        <f>G10+G11+G12</f>
        <v>165122629.41</v>
      </c>
      <c r="H13" s="4">
        <f t="shared" ref="H13:N13" si="3">H10+H11+H12</f>
        <v>122068627.68000001</v>
      </c>
      <c r="I13" s="4">
        <f>I10+I11+I12</f>
        <v>446535.82</v>
      </c>
      <c r="J13" s="4">
        <f t="shared" si="3"/>
        <v>16686100</v>
      </c>
      <c r="K13" s="4">
        <f t="shared" si="3"/>
        <v>50300</v>
      </c>
      <c r="L13" s="4">
        <f t="shared" si="3"/>
        <v>50300</v>
      </c>
      <c r="M13" s="4">
        <f t="shared" si="3"/>
        <v>0</v>
      </c>
      <c r="N13" s="4">
        <f t="shared" si="3"/>
        <v>0</v>
      </c>
    </row>
    <row r="14" spans="1:14" ht="23.25" customHeight="1" x14ac:dyDescent="0.25">
      <c r="A14" s="27" t="s">
        <v>0</v>
      </c>
      <c r="B14" s="72" t="s">
        <v>19</v>
      </c>
      <c r="C14" s="84" t="s">
        <v>20</v>
      </c>
      <c r="D14" s="5" t="s">
        <v>15</v>
      </c>
      <c r="E14" s="6">
        <f>SUM(F14:N14)</f>
        <v>0</v>
      </c>
      <c r="F14" s="6">
        <f>SUM(F18)</f>
        <v>0</v>
      </c>
      <c r="G14" s="6">
        <f>SUM(G18)</f>
        <v>0</v>
      </c>
      <c r="H14" s="6">
        <f>SUM(H18)</f>
        <v>0</v>
      </c>
      <c r="I14" s="6">
        <f>SUM(I18)</f>
        <v>0</v>
      </c>
      <c r="J14" s="6">
        <f>SUM(J18)</f>
        <v>0</v>
      </c>
      <c r="K14" s="6">
        <f t="shared" ref="K14:N14" si="4">SUM(K18)</f>
        <v>0</v>
      </c>
      <c r="L14" s="6">
        <f t="shared" si="4"/>
        <v>0</v>
      </c>
      <c r="M14" s="6">
        <f t="shared" si="4"/>
        <v>0</v>
      </c>
      <c r="N14" s="6">
        <f t="shared" si="4"/>
        <v>0</v>
      </c>
    </row>
    <row r="15" spans="1:14" ht="36" customHeight="1" x14ac:dyDescent="0.25">
      <c r="A15" s="27"/>
      <c r="B15" s="72"/>
      <c r="C15" s="84"/>
      <c r="D15" s="5" t="s">
        <v>16</v>
      </c>
      <c r="E15" s="6">
        <f>SUM(F15:N15)</f>
        <v>17398742.219999999</v>
      </c>
      <c r="F15" s="6">
        <f>F19</f>
        <v>9488867.8100000005</v>
      </c>
      <c r="G15" s="6">
        <f>G19</f>
        <v>7909874.4100000001</v>
      </c>
      <c r="H15" s="6">
        <f>H19</f>
        <v>0</v>
      </c>
      <c r="I15" s="6">
        <f>I19</f>
        <v>0</v>
      </c>
      <c r="J15" s="6">
        <f>J19</f>
        <v>0</v>
      </c>
      <c r="K15" s="6">
        <f t="shared" ref="K15:N15" si="5">K19</f>
        <v>0</v>
      </c>
      <c r="L15" s="6">
        <f t="shared" si="5"/>
        <v>0</v>
      </c>
      <c r="M15" s="6">
        <f t="shared" si="5"/>
        <v>0</v>
      </c>
      <c r="N15" s="6">
        <f t="shared" si="5"/>
        <v>0</v>
      </c>
    </row>
    <row r="16" spans="1:14" ht="22.5" x14ac:dyDescent="0.25">
      <c r="A16" s="27"/>
      <c r="B16" s="72"/>
      <c r="C16" s="84"/>
      <c r="D16" s="5" t="s">
        <v>17</v>
      </c>
      <c r="E16" s="6">
        <f>SUM(F16:N16)</f>
        <v>0</v>
      </c>
      <c r="F16" s="6">
        <f>SUM(F20)</f>
        <v>0</v>
      </c>
      <c r="G16" s="6">
        <f>SUM(G20)</f>
        <v>0</v>
      </c>
      <c r="H16" s="6">
        <f>SUM(H20)</f>
        <v>0</v>
      </c>
      <c r="I16" s="6">
        <f>SUM(I20)</f>
        <v>0</v>
      </c>
      <c r="J16" s="6">
        <f>SUM(J20)</f>
        <v>0</v>
      </c>
      <c r="K16" s="6">
        <f t="shared" ref="K16:N16" si="6">SUM(K20)</f>
        <v>0</v>
      </c>
      <c r="L16" s="6">
        <f t="shared" si="6"/>
        <v>0</v>
      </c>
      <c r="M16" s="6">
        <f t="shared" si="6"/>
        <v>0</v>
      </c>
      <c r="N16" s="6">
        <f t="shared" si="6"/>
        <v>0</v>
      </c>
    </row>
    <row r="17" spans="1:14" ht="15" customHeight="1" x14ac:dyDescent="0.25">
      <c r="A17" s="27"/>
      <c r="B17" s="72"/>
      <c r="C17" s="84"/>
      <c r="D17" s="5" t="s">
        <v>18</v>
      </c>
      <c r="E17" s="6">
        <f>SUM(F17:N17)</f>
        <v>17398742.219999999</v>
      </c>
      <c r="F17" s="6">
        <f>SUM(F14:F16)</f>
        <v>9488867.8100000005</v>
      </c>
      <c r="G17" s="6">
        <f>SUM(G14:G16)</f>
        <v>7909874.4100000001</v>
      </c>
      <c r="H17" s="6">
        <f>SUM(H14:H16)</f>
        <v>0</v>
      </c>
      <c r="I17" s="6">
        <f>SUM(I14:I16)</f>
        <v>0</v>
      </c>
      <c r="J17" s="6">
        <f>SUM(J14:J16)</f>
        <v>0</v>
      </c>
      <c r="K17" s="6">
        <f t="shared" ref="K17:N17" si="7">SUM(K14:K16)</f>
        <v>0</v>
      </c>
      <c r="L17" s="6">
        <f t="shared" si="7"/>
        <v>0</v>
      </c>
      <c r="M17" s="6">
        <f t="shared" si="7"/>
        <v>0</v>
      </c>
      <c r="N17" s="6">
        <f t="shared" si="7"/>
        <v>0</v>
      </c>
    </row>
    <row r="18" spans="1:14" ht="23.25" customHeight="1" x14ac:dyDescent="0.25">
      <c r="A18" s="27" t="s">
        <v>21</v>
      </c>
      <c r="B18" s="43" t="s">
        <v>68</v>
      </c>
      <c r="C18" s="44" t="s">
        <v>20</v>
      </c>
      <c r="D18" s="2" t="s">
        <v>15</v>
      </c>
      <c r="E18" s="7">
        <f t="shared" si="0"/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4" ht="35.25" customHeight="1" x14ac:dyDescent="0.25">
      <c r="A19" s="27"/>
      <c r="B19" s="43"/>
      <c r="C19" s="44"/>
      <c r="D19" s="2" t="s">
        <v>16</v>
      </c>
      <c r="E19" s="7">
        <f>SUM(F19:J19)</f>
        <v>17398742.219999999</v>
      </c>
      <c r="F19" s="8">
        <v>9488867.8100000005</v>
      </c>
      <c r="G19" s="8">
        <v>7909874.4100000001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</row>
    <row r="20" spans="1:14" ht="26.25" customHeight="1" x14ac:dyDescent="0.25">
      <c r="A20" s="27"/>
      <c r="B20" s="43"/>
      <c r="C20" s="44"/>
      <c r="D20" s="2" t="s">
        <v>17</v>
      </c>
      <c r="E20" s="7">
        <f t="shared" si="0"/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</row>
    <row r="21" spans="1:14" ht="30" customHeight="1" x14ac:dyDescent="0.25">
      <c r="A21" s="27"/>
      <c r="B21" s="43"/>
      <c r="C21" s="44"/>
      <c r="D21" s="2" t="s">
        <v>18</v>
      </c>
      <c r="E21" s="7">
        <f t="shared" si="0"/>
        <v>17398742.219999999</v>
      </c>
      <c r="F21" s="8">
        <f>SUM(F18:F20)</f>
        <v>9488867.8100000005</v>
      </c>
      <c r="G21" s="8">
        <f>SUM(G18:G20)</f>
        <v>7909874.4100000001</v>
      </c>
      <c r="H21" s="8">
        <f>SUM(H18:H20)</f>
        <v>0</v>
      </c>
      <c r="I21" s="8">
        <f>SUM(I18:I20)</f>
        <v>0</v>
      </c>
      <c r="J21" s="8">
        <f>SUM(J18:J20)</f>
        <v>0</v>
      </c>
      <c r="K21" s="8">
        <f t="shared" ref="K21:N21" si="8">SUM(K18:K20)</f>
        <v>0</v>
      </c>
      <c r="L21" s="8">
        <f t="shared" si="8"/>
        <v>0</v>
      </c>
      <c r="M21" s="8">
        <f t="shared" si="8"/>
        <v>0</v>
      </c>
      <c r="N21" s="8">
        <f t="shared" si="8"/>
        <v>0</v>
      </c>
    </row>
    <row r="22" spans="1:14" ht="21" customHeight="1" x14ac:dyDescent="0.25">
      <c r="A22" s="54" t="s">
        <v>1</v>
      </c>
      <c r="B22" s="57" t="s">
        <v>22</v>
      </c>
      <c r="C22" s="60" t="s">
        <v>23</v>
      </c>
      <c r="D22" s="9" t="s">
        <v>15</v>
      </c>
      <c r="E22" s="6">
        <f t="shared" si="0"/>
        <v>382704</v>
      </c>
      <c r="F22" s="10">
        <f>SUM(F26, F34)</f>
        <v>0</v>
      </c>
      <c r="G22" s="10">
        <f>SUM(G26, G34)</f>
        <v>0</v>
      </c>
      <c r="H22" s="10">
        <f>SUM(H26, H34)</f>
        <v>0</v>
      </c>
      <c r="I22" s="10">
        <f>SUM(I26, I34)</f>
        <v>382704</v>
      </c>
      <c r="J22" s="10">
        <f>SUM(J26, J34)</f>
        <v>0</v>
      </c>
      <c r="K22" s="10">
        <f t="shared" ref="K22:N22" si="9">SUM(K26, K34)</f>
        <v>0</v>
      </c>
      <c r="L22" s="10">
        <f t="shared" si="9"/>
        <v>0</v>
      </c>
      <c r="M22" s="10">
        <f t="shared" si="9"/>
        <v>0</v>
      </c>
      <c r="N22" s="10">
        <f t="shared" si="9"/>
        <v>0</v>
      </c>
    </row>
    <row r="23" spans="1:14" ht="37.5" customHeight="1" x14ac:dyDescent="0.25">
      <c r="A23" s="55"/>
      <c r="B23" s="58"/>
      <c r="C23" s="61"/>
      <c r="D23" s="9" t="s">
        <v>16</v>
      </c>
      <c r="E23" s="6">
        <f t="shared" si="0"/>
        <v>662299.5</v>
      </c>
      <c r="F23" s="10">
        <f>SUM(F27,F35)</f>
        <v>0</v>
      </c>
      <c r="G23" s="10">
        <f>SUM(G27,G35)</f>
        <v>0</v>
      </c>
      <c r="H23" s="10">
        <f>SUM(H27,H35)</f>
        <v>604367.68000000005</v>
      </c>
      <c r="I23" s="10">
        <f>SUM(I27,I35)</f>
        <v>57931.82</v>
      </c>
      <c r="J23" s="10">
        <f>SUM(J27,J35)</f>
        <v>0</v>
      </c>
      <c r="K23" s="10">
        <f t="shared" ref="K23:N23" si="10">SUM(K27,K35)</f>
        <v>0</v>
      </c>
      <c r="L23" s="10">
        <f t="shared" si="10"/>
        <v>0</v>
      </c>
      <c r="M23" s="10">
        <f t="shared" si="10"/>
        <v>0</v>
      </c>
      <c r="N23" s="10">
        <f t="shared" si="10"/>
        <v>0</v>
      </c>
    </row>
    <row r="24" spans="1:14" ht="22.5" x14ac:dyDescent="0.25">
      <c r="A24" s="55"/>
      <c r="B24" s="58"/>
      <c r="C24" s="61"/>
      <c r="D24" s="9" t="s">
        <v>17</v>
      </c>
      <c r="E24" s="6">
        <f>SUM(F24:J24)</f>
        <v>294883095</v>
      </c>
      <c r="F24" s="10">
        <f>SUM(F28, F36)</f>
        <v>0</v>
      </c>
      <c r="G24" s="10">
        <f>SUM(G28, G36, G40, G44,G48, G60)</f>
        <v>156901095</v>
      </c>
      <c r="H24" s="10">
        <f>SUM(H28, H36, H40, H44,H48, H60, H52,H56)</f>
        <v>121357000</v>
      </c>
      <c r="I24" s="10">
        <f>SUM(I28, I36, I40, I44,I48, I60)</f>
        <v>0</v>
      </c>
      <c r="J24" s="10">
        <f>SUM(J28, J36, J40, J44,J48, J56, J60)</f>
        <v>16625000</v>
      </c>
      <c r="K24" s="10">
        <f t="shared" ref="K24:N24" si="11">SUM(K28, K36, K40, K44,K48, K56, K60)</f>
        <v>0</v>
      </c>
      <c r="L24" s="10">
        <f t="shared" si="11"/>
        <v>0</v>
      </c>
      <c r="M24" s="10">
        <f t="shared" si="11"/>
        <v>0</v>
      </c>
      <c r="N24" s="10">
        <f t="shared" si="11"/>
        <v>0</v>
      </c>
    </row>
    <row r="25" spans="1:14" x14ac:dyDescent="0.25">
      <c r="A25" s="56"/>
      <c r="B25" s="59"/>
      <c r="C25" s="62"/>
      <c r="D25" s="9" t="s">
        <v>18</v>
      </c>
      <c r="E25" s="6">
        <f t="shared" si="0"/>
        <v>295928098.5</v>
      </c>
      <c r="F25" s="10">
        <f>SUM(F22:F24)</f>
        <v>0</v>
      </c>
      <c r="G25" s="10">
        <f t="shared" ref="G25:N25" si="12">SUM(G22:G24)</f>
        <v>156901095</v>
      </c>
      <c r="H25" s="10">
        <f t="shared" si="12"/>
        <v>121961367.68000001</v>
      </c>
      <c r="I25" s="10">
        <f t="shared" si="12"/>
        <v>440635.82</v>
      </c>
      <c r="J25" s="10">
        <f t="shared" si="12"/>
        <v>16625000</v>
      </c>
      <c r="K25" s="10">
        <f t="shared" si="12"/>
        <v>0</v>
      </c>
      <c r="L25" s="10">
        <f t="shared" si="12"/>
        <v>0</v>
      </c>
      <c r="M25" s="10">
        <f t="shared" si="12"/>
        <v>0</v>
      </c>
      <c r="N25" s="10">
        <f t="shared" si="12"/>
        <v>0</v>
      </c>
    </row>
    <row r="26" spans="1:14" ht="21" customHeight="1" x14ac:dyDescent="0.25">
      <c r="A26" s="27" t="s">
        <v>24</v>
      </c>
      <c r="B26" s="76" t="s">
        <v>25</v>
      </c>
      <c r="C26" s="77" t="s">
        <v>26</v>
      </c>
      <c r="D26" s="23" t="s">
        <v>15</v>
      </c>
      <c r="E26" s="24">
        <f t="shared" si="0"/>
        <v>382704</v>
      </c>
      <c r="F26" s="24">
        <v>0</v>
      </c>
      <c r="G26" s="24">
        <v>0</v>
      </c>
      <c r="H26" s="24">
        <v>0</v>
      </c>
      <c r="I26" s="24">
        <f>I30</f>
        <v>382704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</row>
    <row r="27" spans="1:14" ht="36" customHeight="1" x14ac:dyDescent="0.25">
      <c r="A27" s="27"/>
      <c r="B27" s="76"/>
      <c r="C27" s="77"/>
      <c r="D27" s="23" t="s">
        <v>16</v>
      </c>
      <c r="E27" s="24">
        <f t="shared" si="0"/>
        <v>662299.5</v>
      </c>
      <c r="F27" s="24">
        <v>0</v>
      </c>
      <c r="G27" s="24">
        <v>0</v>
      </c>
      <c r="H27" s="24">
        <v>604367.68000000005</v>
      </c>
      <c r="I27" s="24">
        <f>I31</f>
        <v>57931.82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</row>
    <row r="28" spans="1:14" ht="22.5" x14ac:dyDescent="0.25">
      <c r="A28" s="27"/>
      <c r="B28" s="76"/>
      <c r="C28" s="77"/>
      <c r="D28" s="23" t="s">
        <v>17</v>
      </c>
      <c r="E28" s="24">
        <f t="shared" si="0"/>
        <v>300000</v>
      </c>
      <c r="F28" s="24">
        <v>0</v>
      </c>
      <c r="G28" s="24">
        <v>300000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</row>
    <row r="29" spans="1:14" x14ac:dyDescent="0.25">
      <c r="A29" s="27"/>
      <c r="B29" s="76"/>
      <c r="C29" s="77"/>
      <c r="D29" s="23" t="s">
        <v>18</v>
      </c>
      <c r="E29" s="24">
        <f t="shared" si="0"/>
        <v>1345003.5</v>
      </c>
      <c r="F29" s="24">
        <v>0</v>
      </c>
      <c r="G29" s="24">
        <f>SUM(G26:G28)</f>
        <v>300000</v>
      </c>
      <c r="H29" s="24">
        <f>SUM(H26:H28)</f>
        <v>604367.68000000005</v>
      </c>
      <c r="I29" s="24">
        <f>SUM(I26:I28)</f>
        <v>440635.82</v>
      </c>
      <c r="J29" s="24">
        <f>SUM(J26:J28)</f>
        <v>0</v>
      </c>
      <c r="K29" s="24">
        <f t="shared" ref="K29:N29" si="13">SUM(K26:K28)</f>
        <v>0</v>
      </c>
      <c r="L29" s="24">
        <f t="shared" si="13"/>
        <v>0</v>
      </c>
      <c r="M29" s="24">
        <f t="shared" si="13"/>
        <v>0</v>
      </c>
      <c r="N29" s="24">
        <f t="shared" si="13"/>
        <v>0</v>
      </c>
    </row>
    <row r="30" spans="1:14" ht="22.5" customHeight="1" x14ac:dyDescent="0.25">
      <c r="A30" s="27" t="s">
        <v>80</v>
      </c>
      <c r="B30" s="43" t="s">
        <v>84</v>
      </c>
      <c r="C30" s="44" t="s">
        <v>26</v>
      </c>
      <c r="D30" s="22" t="s">
        <v>15</v>
      </c>
      <c r="E30" s="7">
        <f t="shared" ref="E30:E33" si="14">SUM(F30:J30)</f>
        <v>382704</v>
      </c>
      <c r="F30" s="8">
        <v>0</v>
      </c>
      <c r="G30" s="8">
        <v>0</v>
      </c>
      <c r="H30" s="8">
        <v>0</v>
      </c>
      <c r="I30" s="8">
        <v>382704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14" ht="34.5" customHeight="1" x14ac:dyDescent="0.25">
      <c r="A31" s="27"/>
      <c r="B31" s="43"/>
      <c r="C31" s="44"/>
      <c r="D31" s="22" t="s">
        <v>16</v>
      </c>
      <c r="E31" s="7">
        <f t="shared" si="14"/>
        <v>57931.82</v>
      </c>
      <c r="F31" s="8">
        <v>0</v>
      </c>
      <c r="G31" s="8">
        <v>0</v>
      </c>
      <c r="H31" s="8">
        <v>0</v>
      </c>
      <c r="I31" s="8">
        <v>57931.82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</row>
    <row r="32" spans="1:14" ht="22.5" x14ac:dyDescent="0.25">
      <c r="A32" s="27"/>
      <c r="B32" s="43"/>
      <c r="C32" s="44"/>
      <c r="D32" s="22" t="s">
        <v>17</v>
      </c>
      <c r="E32" s="7">
        <f t="shared" si="14"/>
        <v>0</v>
      </c>
      <c r="F32" s="7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</row>
    <row r="33" spans="1:14" x14ac:dyDescent="0.25">
      <c r="A33" s="27"/>
      <c r="B33" s="43"/>
      <c r="C33" s="44"/>
      <c r="D33" s="22" t="s">
        <v>18</v>
      </c>
      <c r="E33" s="7">
        <f t="shared" si="14"/>
        <v>440635.82</v>
      </c>
      <c r="F33" s="7">
        <v>0</v>
      </c>
      <c r="G33" s="8">
        <v>0</v>
      </c>
      <c r="H33" s="8">
        <v>0</v>
      </c>
      <c r="I33" s="8">
        <f>SUM(I30:I32)</f>
        <v>440635.82</v>
      </c>
      <c r="J33" s="8">
        <f>SUM(J30:J32)</f>
        <v>0</v>
      </c>
      <c r="K33" s="8">
        <f t="shared" ref="K33:N33" si="15">SUM(K30:K32)</f>
        <v>0</v>
      </c>
      <c r="L33" s="8">
        <f t="shared" si="15"/>
        <v>0</v>
      </c>
      <c r="M33" s="8">
        <f t="shared" si="15"/>
        <v>0</v>
      </c>
      <c r="N33" s="8">
        <f t="shared" si="15"/>
        <v>0</v>
      </c>
    </row>
    <row r="34" spans="1:14" s="15" customFormat="1" ht="21" customHeight="1" x14ac:dyDescent="0.25">
      <c r="A34" s="27" t="s">
        <v>65</v>
      </c>
      <c r="B34" s="63" t="s">
        <v>64</v>
      </c>
      <c r="C34" s="66" t="s">
        <v>53</v>
      </c>
      <c r="D34" s="14" t="s">
        <v>15</v>
      </c>
      <c r="E34" s="7">
        <f t="shared" si="0"/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1:14" s="15" customFormat="1" ht="36" customHeight="1" x14ac:dyDescent="0.25">
      <c r="A35" s="27"/>
      <c r="B35" s="64"/>
      <c r="C35" s="67"/>
      <c r="D35" s="14" t="s">
        <v>16</v>
      </c>
      <c r="E35" s="7">
        <f t="shared" si="0"/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</row>
    <row r="36" spans="1:14" s="15" customFormat="1" ht="24" customHeight="1" x14ac:dyDescent="0.25">
      <c r="A36" s="27"/>
      <c r="B36" s="64"/>
      <c r="C36" s="67"/>
      <c r="D36" s="14" t="s">
        <v>17</v>
      </c>
      <c r="E36" s="7">
        <f t="shared" si="0"/>
        <v>156613000</v>
      </c>
      <c r="F36" s="11">
        <v>0</v>
      </c>
      <c r="G36" s="7">
        <v>126249000</v>
      </c>
      <c r="H36" s="7">
        <v>30364000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</row>
    <row r="37" spans="1:14" s="15" customFormat="1" ht="18.75" customHeight="1" x14ac:dyDescent="0.25">
      <c r="A37" s="27"/>
      <c r="B37" s="65"/>
      <c r="C37" s="68"/>
      <c r="D37" s="14" t="s">
        <v>18</v>
      </c>
      <c r="E37" s="7">
        <f t="shared" si="0"/>
        <v>156613000</v>
      </c>
      <c r="F37" s="7">
        <f>SUM(F34:F36)</f>
        <v>0</v>
      </c>
      <c r="G37" s="7">
        <f t="shared" ref="G37:J37" si="16">SUM(G34:G36)</f>
        <v>126249000</v>
      </c>
      <c r="H37" s="7">
        <f t="shared" si="16"/>
        <v>30364000</v>
      </c>
      <c r="I37" s="7">
        <f t="shared" si="16"/>
        <v>0</v>
      </c>
      <c r="J37" s="7">
        <f t="shared" si="16"/>
        <v>0</v>
      </c>
      <c r="K37" s="7">
        <f t="shared" ref="K37:N37" si="17">SUM(K34:K36)</f>
        <v>0</v>
      </c>
      <c r="L37" s="7">
        <f t="shared" si="17"/>
        <v>0</v>
      </c>
      <c r="M37" s="7">
        <f t="shared" si="17"/>
        <v>0</v>
      </c>
      <c r="N37" s="7">
        <f t="shared" si="17"/>
        <v>0</v>
      </c>
    </row>
    <row r="38" spans="1:14" s="15" customFormat="1" ht="22.5" customHeight="1" x14ac:dyDescent="0.25">
      <c r="A38" s="27" t="s">
        <v>66</v>
      </c>
      <c r="B38" s="63" t="s">
        <v>58</v>
      </c>
      <c r="C38" s="66" t="s">
        <v>53</v>
      </c>
      <c r="D38" s="14" t="s">
        <v>15</v>
      </c>
      <c r="E38" s="7">
        <f t="shared" ref="E38:E61" si="18">SUM(F38:J38)</f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</row>
    <row r="39" spans="1:14" s="15" customFormat="1" ht="33.75" customHeight="1" x14ac:dyDescent="0.25">
      <c r="A39" s="27"/>
      <c r="B39" s="64"/>
      <c r="C39" s="67"/>
      <c r="D39" s="14" t="s">
        <v>16</v>
      </c>
      <c r="E39" s="7">
        <f t="shared" si="18"/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 s="15" customFormat="1" ht="22.5" customHeight="1" x14ac:dyDescent="0.25">
      <c r="A40" s="27"/>
      <c r="B40" s="64"/>
      <c r="C40" s="67"/>
      <c r="D40" s="14" t="s">
        <v>17</v>
      </c>
      <c r="E40" s="7">
        <v>13580000</v>
      </c>
      <c r="F40" s="11">
        <v>0</v>
      </c>
      <c r="G40" s="7">
        <v>13580000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1:14" s="15" customFormat="1" ht="20.25" customHeight="1" x14ac:dyDescent="0.25">
      <c r="A41" s="27"/>
      <c r="B41" s="65"/>
      <c r="C41" s="68"/>
      <c r="D41" s="14" t="s">
        <v>18</v>
      </c>
      <c r="E41" s="7">
        <f t="shared" si="18"/>
        <v>13580000</v>
      </c>
      <c r="F41" s="7">
        <f>SUM(F38:F40)</f>
        <v>0</v>
      </c>
      <c r="G41" s="7">
        <f t="shared" ref="G41:J41" si="19">SUM(G38:G40)</f>
        <v>13580000</v>
      </c>
      <c r="H41" s="7">
        <f t="shared" si="19"/>
        <v>0</v>
      </c>
      <c r="I41" s="7">
        <f t="shared" si="19"/>
        <v>0</v>
      </c>
      <c r="J41" s="7">
        <f t="shared" si="19"/>
        <v>0</v>
      </c>
      <c r="K41" s="7">
        <f t="shared" ref="K41:N41" si="20">SUM(K38:K40)</f>
        <v>0</v>
      </c>
      <c r="L41" s="7">
        <f t="shared" si="20"/>
        <v>0</v>
      </c>
      <c r="M41" s="7">
        <f t="shared" si="20"/>
        <v>0</v>
      </c>
      <c r="N41" s="7">
        <f t="shared" si="20"/>
        <v>0</v>
      </c>
    </row>
    <row r="42" spans="1:14" s="15" customFormat="1" ht="24" customHeight="1" x14ac:dyDescent="0.25">
      <c r="A42" s="27" t="s">
        <v>67</v>
      </c>
      <c r="B42" s="63" t="s">
        <v>59</v>
      </c>
      <c r="C42" s="66" t="s">
        <v>53</v>
      </c>
      <c r="D42" s="14" t="s">
        <v>15</v>
      </c>
      <c r="E42" s="7">
        <f t="shared" si="18"/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</row>
    <row r="43" spans="1:14" s="15" customFormat="1" ht="36.75" customHeight="1" x14ac:dyDescent="0.25">
      <c r="A43" s="27"/>
      <c r="B43" s="64"/>
      <c r="C43" s="67"/>
      <c r="D43" s="14" t="s">
        <v>16</v>
      </c>
      <c r="E43" s="7">
        <f t="shared" si="18"/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1:14" s="15" customFormat="1" ht="22.5" customHeight="1" x14ac:dyDescent="0.25">
      <c r="A44" s="27"/>
      <c r="B44" s="64"/>
      <c r="C44" s="67"/>
      <c r="D44" s="14" t="s">
        <v>17</v>
      </c>
      <c r="E44" s="7">
        <v>16240000</v>
      </c>
      <c r="F44" s="11">
        <v>0</v>
      </c>
      <c r="G44" s="7">
        <v>16240000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</row>
    <row r="45" spans="1:14" s="15" customFormat="1" ht="18.75" customHeight="1" x14ac:dyDescent="0.25">
      <c r="A45" s="27"/>
      <c r="B45" s="65"/>
      <c r="C45" s="68"/>
      <c r="D45" s="14" t="s">
        <v>18</v>
      </c>
      <c r="E45" s="7">
        <f t="shared" si="18"/>
        <v>16240000</v>
      </c>
      <c r="F45" s="7">
        <f>SUM(F42:F44)</f>
        <v>0</v>
      </c>
      <c r="G45" s="7">
        <f t="shared" ref="G45:J45" si="21">SUM(G42:G44)</f>
        <v>16240000</v>
      </c>
      <c r="H45" s="7">
        <f t="shared" si="21"/>
        <v>0</v>
      </c>
      <c r="I45" s="7">
        <f t="shared" si="21"/>
        <v>0</v>
      </c>
      <c r="J45" s="7">
        <f t="shared" si="21"/>
        <v>0</v>
      </c>
      <c r="K45" s="7">
        <f t="shared" ref="K45:N45" si="22">SUM(K42:K44)</f>
        <v>0</v>
      </c>
      <c r="L45" s="7">
        <f t="shared" si="22"/>
        <v>0</v>
      </c>
      <c r="M45" s="7">
        <f t="shared" si="22"/>
        <v>0</v>
      </c>
      <c r="N45" s="7">
        <f t="shared" si="22"/>
        <v>0</v>
      </c>
    </row>
    <row r="46" spans="1:14" s="15" customFormat="1" ht="26.25" customHeight="1" x14ac:dyDescent="0.25">
      <c r="A46" s="27" t="s">
        <v>54</v>
      </c>
      <c r="B46" s="63" t="s">
        <v>60</v>
      </c>
      <c r="C46" s="66" t="s">
        <v>53</v>
      </c>
      <c r="D46" s="14" t="s">
        <v>15</v>
      </c>
      <c r="E46" s="7">
        <f t="shared" si="18"/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</row>
    <row r="47" spans="1:14" s="15" customFormat="1" ht="35.25" customHeight="1" x14ac:dyDescent="0.25">
      <c r="A47" s="27"/>
      <c r="B47" s="64"/>
      <c r="C47" s="67"/>
      <c r="D47" s="14" t="s">
        <v>16</v>
      </c>
      <c r="E47" s="7">
        <f t="shared" si="18"/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1:14" s="15" customFormat="1" ht="28.5" customHeight="1" x14ac:dyDescent="0.25">
      <c r="A48" s="27"/>
      <c r="B48" s="64"/>
      <c r="C48" s="67"/>
      <c r="D48" s="14" t="s">
        <v>17</v>
      </c>
      <c r="E48" s="7">
        <v>25095</v>
      </c>
      <c r="F48" s="11">
        <v>0</v>
      </c>
      <c r="G48" s="7">
        <v>25095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</row>
    <row r="49" spans="1:14" s="15" customFormat="1" ht="24" customHeight="1" x14ac:dyDescent="0.25">
      <c r="A49" s="27"/>
      <c r="B49" s="65"/>
      <c r="C49" s="68"/>
      <c r="D49" s="14" t="s">
        <v>18</v>
      </c>
      <c r="E49" s="7">
        <f t="shared" si="18"/>
        <v>25095</v>
      </c>
      <c r="F49" s="7">
        <f>SUM(F46:F48)</f>
        <v>0</v>
      </c>
      <c r="G49" s="7">
        <f t="shared" ref="G49:J49" si="23">SUM(G46:G48)</f>
        <v>25095</v>
      </c>
      <c r="H49" s="7">
        <f t="shared" si="23"/>
        <v>0</v>
      </c>
      <c r="I49" s="7">
        <f t="shared" si="23"/>
        <v>0</v>
      </c>
      <c r="J49" s="7">
        <f t="shared" si="23"/>
        <v>0</v>
      </c>
      <c r="K49" s="7">
        <f t="shared" ref="K49:N49" si="24">SUM(K46:K48)</f>
        <v>0</v>
      </c>
      <c r="L49" s="7">
        <f t="shared" si="24"/>
        <v>0</v>
      </c>
      <c r="M49" s="7">
        <f t="shared" si="24"/>
        <v>0</v>
      </c>
      <c r="N49" s="7">
        <f t="shared" si="24"/>
        <v>0</v>
      </c>
    </row>
    <row r="50" spans="1:14" s="15" customFormat="1" ht="22.5" customHeight="1" x14ac:dyDescent="0.25">
      <c r="A50" s="27" t="s">
        <v>55</v>
      </c>
      <c r="B50" s="63" t="s">
        <v>61</v>
      </c>
      <c r="C50" s="66" t="s">
        <v>53</v>
      </c>
      <c r="D50" s="14" t="s">
        <v>15</v>
      </c>
      <c r="E50" s="7">
        <f t="shared" si="18"/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</row>
    <row r="51" spans="1:14" s="15" customFormat="1" ht="33.75" customHeight="1" x14ac:dyDescent="0.25">
      <c r="A51" s="27"/>
      <c r="B51" s="64"/>
      <c r="C51" s="67"/>
      <c r="D51" s="14" t="s">
        <v>16</v>
      </c>
      <c r="E51" s="7">
        <f t="shared" si="18"/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</row>
    <row r="52" spans="1:14" s="15" customFormat="1" ht="20.25" customHeight="1" x14ac:dyDescent="0.25">
      <c r="A52" s="27"/>
      <c r="B52" s="64"/>
      <c r="C52" s="67"/>
      <c r="D52" s="14" t="s">
        <v>17</v>
      </c>
      <c r="E52" s="7">
        <v>39662000</v>
      </c>
      <c r="F52" s="11">
        <v>0</v>
      </c>
      <c r="G52" s="7">
        <v>0</v>
      </c>
      <c r="H52" s="7">
        <v>39662000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s="15" customFormat="1" ht="17.25" customHeight="1" x14ac:dyDescent="0.25">
      <c r="A53" s="27"/>
      <c r="B53" s="65"/>
      <c r="C53" s="68"/>
      <c r="D53" s="14" t="s">
        <v>18</v>
      </c>
      <c r="E53" s="7">
        <f t="shared" si="18"/>
        <v>39662000</v>
      </c>
      <c r="F53" s="7">
        <f>SUM(F50:F52)</f>
        <v>0</v>
      </c>
      <c r="G53" s="7">
        <f t="shared" ref="G53:J53" si="25">SUM(G50:G52)</f>
        <v>0</v>
      </c>
      <c r="H53" s="7">
        <f t="shared" si="25"/>
        <v>39662000</v>
      </c>
      <c r="I53" s="7">
        <f t="shared" si="25"/>
        <v>0</v>
      </c>
      <c r="J53" s="7">
        <f t="shared" si="25"/>
        <v>0</v>
      </c>
      <c r="K53" s="7">
        <f t="shared" ref="K53:N53" si="26">SUM(K50:K52)</f>
        <v>0</v>
      </c>
      <c r="L53" s="7">
        <f t="shared" si="26"/>
        <v>0</v>
      </c>
      <c r="M53" s="7">
        <f t="shared" si="26"/>
        <v>0</v>
      </c>
      <c r="N53" s="7">
        <f t="shared" si="26"/>
        <v>0</v>
      </c>
    </row>
    <row r="54" spans="1:14" s="15" customFormat="1" ht="24.75" customHeight="1" x14ac:dyDescent="0.25">
      <c r="A54" s="27" t="s">
        <v>56</v>
      </c>
      <c r="B54" s="63" t="s">
        <v>62</v>
      </c>
      <c r="C54" s="66" t="s">
        <v>53</v>
      </c>
      <c r="D54" s="14" t="s">
        <v>15</v>
      </c>
      <c r="E54" s="7">
        <f t="shared" si="18"/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</row>
    <row r="55" spans="1:14" s="15" customFormat="1" ht="33.75" customHeight="1" x14ac:dyDescent="0.25">
      <c r="A55" s="27"/>
      <c r="B55" s="64"/>
      <c r="C55" s="67"/>
      <c r="D55" s="14" t="s">
        <v>16</v>
      </c>
      <c r="E55" s="7">
        <f t="shared" si="18"/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</row>
    <row r="56" spans="1:14" s="15" customFormat="1" ht="27.75" customHeight="1" x14ac:dyDescent="0.25">
      <c r="A56" s="27"/>
      <c r="B56" s="64"/>
      <c r="C56" s="67"/>
      <c r="D56" s="14" t="s">
        <v>17</v>
      </c>
      <c r="E56" s="7">
        <v>31123000</v>
      </c>
      <c r="F56" s="11">
        <v>0</v>
      </c>
      <c r="G56" s="7">
        <v>0</v>
      </c>
      <c r="H56" s="7">
        <v>31123000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</row>
    <row r="57" spans="1:14" s="15" customFormat="1" ht="15" customHeight="1" x14ac:dyDescent="0.25">
      <c r="A57" s="27"/>
      <c r="B57" s="65"/>
      <c r="C57" s="68"/>
      <c r="D57" s="14" t="s">
        <v>18</v>
      </c>
      <c r="E57" s="7">
        <f>SUM(F57:J57)</f>
        <v>31123000</v>
      </c>
      <c r="F57" s="7">
        <f>SUM(F54:F56)</f>
        <v>0</v>
      </c>
      <c r="G57" s="7">
        <f t="shared" ref="G57:I57" si="27">SUM(G54:G56)</f>
        <v>0</v>
      </c>
      <c r="H57" s="7">
        <f t="shared" si="27"/>
        <v>31123000</v>
      </c>
      <c r="I57" s="7">
        <f t="shared" si="27"/>
        <v>0</v>
      </c>
      <c r="J57" s="7">
        <f>SUM(J54:J56)</f>
        <v>0</v>
      </c>
      <c r="K57" s="7">
        <f t="shared" ref="K57:N57" si="28">SUM(K54:K56)</f>
        <v>0</v>
      </c>
      <c r="L57" s="7">
        <f t="shared" si="28"/>
        <v>0</v>
      </c>
      <c r="M57" s="7">
        <f t="shared" si="28"/>
        <v>0</v>
      </c>
      <c r="N57" s="7">
        <f t="shared" si="28"/>
        <v>0</v>
      </c>
    </row>
    <row r="58" spans="1:14" s="15" customFormat="1" ht="24.75" customHeight="1" x14ac:dyDescent="0.25">
      <c r="A58" s="27" t="s">
        <v>57</v>
      </c>
      <c r="B58" s="63" t="s">
        <v>63</v>
      </c>
      <c r="C58" s="66" t="s">
        <v>53</v>
      </c>
      <c r="D58" s="14" t="s">
        <v>15</v>
      </c>
      <c r="E58" s="7">
        <f t="shared" si="18"/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</row>
    <row r="59" spans="1:14" s="15" customFormat="1" ht="34.5" customHeight="1" x14ac:dyDescent="0.25">
      <c r="A59" s="27"/>
      <c r="B59" s="64"/>
      <c r="C59" s="67"/>
      <c r="D59" s="14" t="s">
        <v>16</v>
      </c>
      <c r="E59" s="7">
        <f t="shared" si="18"/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</row>
    <row r="60" spans="1:14" s="15" customFormat="1" ht="22.5" customHeight="1" x14ac:dyDescent="0.25">
      <c r="A60" s="27"/>
      <c r="B60" s="64"/>
      <c r="C60" s="67"/>
      <c r="D60" s="14" t="s">
        <v>17</v>
      </c>
      <c r="E60" s="7">
        <f t="shared" si="18"/>
        <v>37340000</v>
      </c>
      <c r="F60" s="11">
        <v>0</v>
      </c>
      <c r="G60" s="19">
        <v>507000</v>
      </c>
      <c r="H60" s="7">
        <v>20208000</v>
      </c>
      <c r="I60" s="7">
        <v>0</v>
      </c>
      <c r="J60" s="7">
        <v>16625000</v>
      </c>
      <c r="K60" s="7">
        <v>0</v>
      </c>
      <c r="L60" s="7">
        <v>0</v>
      </c>
      <c r="M60" s="7">
        <v>0</v>
      </c>
      <c r="N60" s="7">
        <v>0</v>
      </c>
    </row>
    <row r="61" spans="1:14" s="15" customFormat="1" ht="18" customHeight="1" x14ac:dyDescent="0.25">
      <c r="A61" s="27"/>
      <c r="B61" s="65"/>
      <c r="C61" s="68"/>
      <c r="D61" s="14" t="s">
        <v>18</v>
      </c>
      <c r="E61" s="7">
        <f t="shared" si="18"/>
        <v>37340000</v>
      </c>
      <c r="F61" s="7">
        <f>SUM(F58:F60)</f>
        <v>0</v>
      </c>
      <c r="G61" s="7">
        <f t="shared" ref="G61:J61" si="29">SUM(G58:G60)</f>
        <v>507000</v>
      </c>
      <c r="H61" s="7">
        <f t="shared" si="29"/>
        <v>20208000</v>
      </c>
      <c r="I61" s="7">
        <f t="shared" si="29"/>
        <v>0</v>
      </c>
      <c r="J61" s="7">
        <f t="shared" si="29"/>
        <v>16625000</v>
      </c>
      <c r="K61" s="7">
        <v>0</v>
      </c>
      <c r="L61" s="7">
        <v>0</v>
      </c>
      <c r="M61" s="7">
        <v>0</v>
      </c>
      <c r="N61" s="7">
        <v>0</v>
      </c>
    </row>
    <row r="62" spans="1:14" ht="24" customHeight="1" x14ac:dyDescent="0.25">
      <c r="A62" s="27" t="s">
        <v>2</v>
      </c>
      <c r="B62" s="78" t="s">
        <v>27</v>
      </c>
      <c r="C62" s="79" t="s">
        <v>28</v>
      </c>
      <c r="D62" s="9" t="s">
        <v>15</v>
      </c>
      <c r="E62" s="6">
        <f t="shared" ref="E62:E103" si="30">SUM(F62:J62)</f>
        <v>0</v>
      </c>
      <c r="F62" s="10">
        <f t="shared" ref="F62:N63" si="31">SUM(F66,F74)</f>
        <v>0</v>
      </c>
      <c r="G62" s="10">
        <f t="shared" si="31"/>
        <v>0</v>
      </c>
      <c r="H62" s="10">
        <f t="shared" si="31"/>
        <v>0</v>
      </c>
      <c r="I62" s="10">
        <f t="shared" si="31"/>
        <v>0</v>
      </c>
      <c r="J62" s="10">
        <f t="shared" si="31"/>
        <v>0</v>
      </c>
      <c r="K62" s="10">
        <f t="shared" si="31"/>
        <v>0</v>
      </c>
      <c r="L62" s="10">
        <f t="shared" si="31"/>
        <v>0</v>
      </c>
      <c r="M62" s="10">
        <f t="shared" si="31"/>
        <v>0</v>
      </c>
      <c r="N62" s="10">
        <f t="shared" si="31"/>
        <v>0</v>
      </c>
    </row>
    <row r="63" spans="1:14" ht="36" customHeight="1" x14ac:dyDescent="0.25">
      <c r="A63" s="27"/>
      <c r="B63" s="78"/>
      <c r="C63" s="79"/>
      <c r="D63" s="9" t="s">
        <v>16</v>
      </c>
      <c r="E63" s="6">
        <f t="shared" si="30"/>
        <v>0</v>
      </c>
      <c r="F63" s="10">
        <f t="shared" si="31"/>
        <v>0</v>
      </c>
      <c r="G63" s="10">
        <f t="shared" si="31"/>
        <v>0</v>
      </c>
      <c r="H63" s="10">
        <f t="shared" si="31"/>
        <v>0</v>
      </c>
      <c r="I63" s="10">
        <f t="shared" si="31"/>
        <v>0</v>
      </c>
      <c r="J63" s="10">
        <f t="shared" si="31"/>
        <v>0</v>
      </c>
      <c r="K63" s="10">
        <f t="shared" si="31"/>
        <v>0</v>
      </c>
      <c r="L63" s="10">
        <f t="shared" si="31"/>
        <v>0</v>
      </c>
      <c r="M63" s="10">
        <f t="shared" si="31"/>
        <v>0</v>
      </c>
      <c r="N63" s="10">
        <f t="shared" si="31"/>
        <v>0</v>
      </c>
    </row>
    <row r="64" spans="1:14" ht="22.5" x14ac:dyDescent="0.25">
      <c r="A64" s="27"/>
      <c r="B64" s="78"/>
      <c r="C64" s="79"/>
      <c r="D64" s="9" t="s">
        <v>17</v>
      </c>
      <c r="E64" s="6">
        <f>SUM(F64:N64)</f>
        <v>586520</v>
      </c>
      <c r="F64" s="10">
        <f>SUM(F68,F76)</f>
        <v>0</v>
      </c>
      <c r="G64" s="10">
        <f>SUM(G68,G72,G76)</f>
        <v>311660</v>
      </c>
      <c r="H64" s="10">
        <f>SUM(H68,H72,H76)</f>
        <v>107260</v>
      </c>
      <c r="I64" s="10">
        <f>SUM(I68,I72,I76,I80,I84)</f>
        <v>5900</v>
      </c>
      <c r="J64" s="10">
        <f>SUM(J68,J72,J76,J80,J84)</f>
        <v>61100</v>
      </c>
      <c r="K64" s="10">
        <f t="shared" ref="K64:N64" si="32">SUM(K68,K72,K76,K80,K84)</f>
        <v>50300</v>
      </c>
      <c r="L64" s="10">
        <f t="shared" si="32"/>
        <v>50300</v>
      </c>
      <c r="M64" s="10">
        <f t="shared" si="32"/>
        <v>0</v>
      </c>
      <c r="N64" s="10">
        <f t="shared" si="32"/>
        <v>0</v>
      </c>
    </row>
    <row r="65" spans="1:14" ht="14.25" customHeight="1" x14ac:dyDescent="0.25">
      <c r="A65" s="27"/>
      <c r="B65" s="78"/>
      <c r="C65" s="79"/>
      <c r="D65" s="9" t="s">
        <v>18</v>
      </c>
      <c r="E65" s="6">
        <f>SUM(F65:N65)</f>
        <v>586520</v>
      </c>
      <c r="F65" s="10">
        <f>SUM(F62:F64)</f>
        <v>0</v>
      </c>
      <c r="G65" s="10">
        <f>SUM(G62:G64)</f>
        <v>311660</v>
      </c>
      <c r="H65" s="10">
        <f>SUM(H62:H64)</f>
        <v>107260</v>
      </c>
      <c r="I65" s="10">
        <f>SUM(I62:I64)</f>
        <v>5900</v>
      </c>
      <c r="J65" s="10">
        <f>SUM(J62:J64)</f>
        <v>61100</v>
      </c>
      <c r="K65" s="10">
        <f t="shared" ref="K65:N65" si="33">SUM(K62:K64)</f>
        <v>50300</v>
      </c>
      <c r="L65" s="10">
        <f t="shared" si="33"/>
        <v>50300</v>
      </c>
      <c r="M65" s="10">
        <f t="shared" si="33"/>
        <v>0</v>
      </c>
      <c r="N65" s="10">
        <f t="shared" si="33"/>
        <v>0</v>
      </c>
    </row>
    <row r="66" spans="1:14" ht="21" customHeight="1" x14ac:dyDescent="0.25">
      <c r="A66" s="27" t="s">
        <v>29</v>
      </c>
      <c r="B66" s="43" t="s">
        <v>71</v>
      </c>
      <c r="C66" s="44" t="s">
        <v>28</v>
      </c>
      <c r="D66" s="2" t="s">
        <v>15</v>
      </c>
      <c r="E66" s="7">
        <f t="shared" si="30"/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</row>
    <row r="67" spans="1:14" ht="34.5" customHeight="1" x14ac:dyDescent="0.25">
      <c r="A67" s="27"/>
      <c r="B67" s="43"/>
      <c r="C67" s="44"/>
      <c r="D67" s="2" t="s">
        <v>16</v>
      </c>
      <c r="E67" s="7">
        <f t="shared" si="30"/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</row>
    <row r="68" spans="1:14" ht="22.5" x14ac:dyDescent="0.25">
      <c r="A68" s="27"/>
      <c r="B68" s="43"/>
      <c r="C68" s="44"/>
      <c r="D68" s="2" t="s">
        <v>17</v>
      </c>
      <c r="E68" s="7">
        <f t="shared" si="30"/>
        <v>380880</v>
      </c>
      <c r="F68" s="8">
        <v>0</v>
      </c>
      <c r="G68" s="20">
        <v>273620</v>
      </c>
      <c r="H68" s="7">
        <v>107260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</row>
    <row r="69" spans="1:14" ht="20.25" customHeight="1" x14ac:dyDescent="0.25">
      <c r="A69" s="27"/>
      <c r="B69" s="43"/>
      <c r="C69" s="44"/>
      <c r="D69" s="2" t="s">
        <v>18</v>
      </c>
      <c r="E69" s="7">
        <f t="shared" si="30"/>
        <v>380880</v>
      </c>
      <c r="F69" s="8">
        <f>SUM(F66:F68)</f>
        <v>0</v>
      </c>
      <c r="G69" s="8">
        <f>SUM(G66:G68)</f>
        <v>273620</v>
      </c>
      <c r="H69" s="8">
        <f>SUM(H66:H68)</f>
        <v>107260</v>
      </c>
      <c r="I69" s="8">
        <f>SUM(I66:I68)</f>
        <v>0</v>
      </c>
      <c r="J69" s="8">
        <f>SUM(J66:J68)</f>
        <v>0</v>
      </c>
      <c r="K69" s="8">
        <f t="shared" ref="K69:N69" si="34">SUM(K66:K68)</f>
        <v>0</v>
      </c>
      <c r="L69" s="8">
        <f t="shared" si="34"/>
        <v>0</v>
      </c>
      <c r="M69" s="8">
        <f t="shared" si="34"/>
        <v>0</v>
      </c>
      <c r="N69" s="8">
        <f t="shared" si="34"/>
        <v>0</v>
      </c>
    </row>
    <row r="70" spans="1:14" ht="20.25" customHeight="1" x14ac:dyDescent="0.25">
      <c r="A70" s="27" t="s">
        <v>30</v>
      </c>
      <c r="B70" s="31" t="s">
        <v>72</v>
      </c>
      <c r="C70" s="44" t="s">
        <v>28</v>
      </c>
      <c r="D70" s="17" t="s">
        <v>15</v>
      </c>
      <c r="E70" s="7">
        <f t="shared" si="30"/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</row>
    <row r="71" spans="1:14" ht="35.25" customHeight="1" x14ac:dyDescent="0.25">
      <c r="A71" s="27"/>
      <c r="B71" s="32"/>
      <c r="C71" s="44"/>
      <c r="D71" s="17" t="s">
        <v>16</v>
      </c>
      <c r="E71" s="7">
        <f t="shared" si="30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</row>
    <row r="72" spans="1:14" ht="20.25" customHeight="1" x14ac:dyDescent="0.25">
      <c r="A72" s="27"/>
      <c r="B72" s="32"/>
      <c r="C72" s="44"/>
      <c r="D72" s="17" t="s">
        <v>17</v>
      </c>
      <c r="E72" s="7">
        <f t="shared" si="30"/>
        <v>5900</v>
      </c>
      <c r="F72" s="8">
        <v>0</v>
      </c>
      <c r="G72" s="8">
        <v>0</v>
      </c>
      <c r="H72" s="11">
        <v>0</v>
      </c>
      <c r="I72" s="8">
        <v>5900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</row>
    <row r="73" spans="1:14" ht="20.25" customHeight="1" x14ac:dyDescent="0.25">
      <c r="A73" s="27"/>
      <c r="B73" s="33"/>
      <c r="C73" s="44"/>
      <c r="D73" s="17" t="s">
        <v>18</v>
      </c>
      <c r="E73" s="7">
        <f t="shared" si="30"/>
        <v>5900</v>
      </c>
      <c r="F73" s="8">
        <f>SUM(F70:F72)</f>
        <v>0</v>
      </c>
      <c r="G73" s="8">
        <f>SUM(G70:G72)</f>
        <v>0</v>
      </c>
      <c r="H73" s="8">
        <f>SUM(H70:H72)</f>
        <v>0</v>
      </c>
      <c r="I73" s="8">
        <f>SUM(I70:I72)</f>
        <v>5900</v>
      </c>
      <c r="J73" s="8">
        <f>SUM(J70:J72)</f>
        <v>0</v>
      </c>
      <c r="K73" s="8">
        <f t="shared" ref="K73:N73" si="35">SUM(K70:K72)</f>
        <v>0</v>
      </c>
      <c r="L73" s="8">
        <f t="shared" si="35"/>
        <v>0</v>
      </c>
      <c r="M73" s="8">
        <f t="shared" si="35"/>
        <v>0</v>
      </c>
      <c r="N73" s="8">
        <f t="shared" si="35"/>
        <v>0</v>
      </c>
    </row>
    <row r="74" spans="1:14" ht="24.75" customHeight="1" x14ac:dyDescent="0.25">
      <c r="A74" s="28" t="s">
        <v>70</v>
      </c>
      <c r="B74" s="37" t="s">
        <v>69</v>
      </c>
      <c r="C74" s="40" t="s">
        <v>28</v>
      </c>
      <c r="D74" s="2" t="s">
        <v>15</v>
      </c>
      <c r="E74" s="7">
        <f t="shared" si="30"/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</row>
    <row r="75" spans="1:14" ht="34.5" customHeight="1" x14ac:dyDescent="0.25">
      <c r="A75" s="29"/>
      <c r="B75" s="38"/>
      <c r="C75" s="41"/>
      <c r="D75" s="2" t="s">
        <v>16</v>
      </c>
      <c r="E75" s="7">
        <f t="shared" si="30"/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</row>
    <row r="76" spans="1:14" ht="26.25" customHeight="1" x14ac:dyDescent="0.25">
      <c r="A76" s="29"/>
      <c r="B76" s="38"/>
      <c r="C76" s="41"/>
      <c r="D76" s="2" t="s">
        <v>17</v>
      </c>
      <c r="E76" s="7">
        <f t="shared" si="30"/>
        <v>38040</v>
      </c>
      <c r="F76" s="8">
        <v>0</v>
      </c>
      <c r="G76" s="7">
        <v>38040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ht="17.25" customHeight="1" x14ac:dyDescent="0.25">
      <c r="A77" s="30"/>
      <c r="B77" s="39"/>
      <c r="C77" s="42"/>
      <c r="D77" s="21" t="s">
        <v>18</v>
      </c>
      <c r="E77" s="7">
        <f>SUM(F77:J77)</f>
        <v>38040</v>
      </c>
      <c r="F77" s="8">
        <f>SUM(F70:F72)</f>
        <v>0</v>
      </c>
      <c r="G77" s="8">
        <f>SUM(G74:G76)</f>
        <v>38040</v>
      </c>
      <c r="H77" s="8">
        <f>SUM(H70:H72)</f>
        <v>0</v>
      </c>
      <c r="I77" s="8">
        <f>SUM(I74:I76)</f>
        <v>0</v>
      </c>
      <c r="J77" s="8">
        <f>SUM(J70:J72)</f>
        <v>0</v>
      </c>
      <c r="K77" s="8">
        <f t="shared" ref="K77:N77" si="36">SUM(K70:K72)</f>
        <v>0</v>
      </c>
      <c r="L77" s="8">
        <f t="shared" si="36"/>
        <v>0</v>
      </c>
      <c r="M77" s="8">
        <f t="shared" si="36"/>
        <v>0</v>
      </c>
      <c r="N77" s="8">
        <f t="shared" si="36"/>
        <v>0</v>
      </c>
    </row>
    <row r="78" spans="1:14" ht="26.25" customHeight="1" x14ac:dyDescent="0.25">
      <c r="A78" s="28" t="s">
        <v>75</v>
      </c>
      <c r="B78" s="31" t="s">
        <v>76</v>
      </c>
      <c r="C78" s="34" t="s">
        <v>28</v>
      </c>
      <c r="D78" s="21" t="s">
        <v>15</v>
      </c>
      <c r="E78" s="7">
        <f t="shared" si="30"/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</row>
    <row r="79" spans="1:14" ht="35.25" customHeight="1" x14ac:dyDescent="0.25">
      <c r="A79" s="29"/>
      <c r="B79" s="32"/>
      <c r="C79" s="35"/>
      <c r="D79" s="21" t="s">
        <v>16</v>
      </c>
      <c r="E79" s="7">
        <f t="shared" si="30"/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</row>
    <row r="80" spans="1:14" ht="26.25" customHeight="1" x14ac:dyDescent="0.25">
      <c r="A80" s="29"/>
      <c r="B80" s="32"/>
      <c r="C80" s="35"/>
      <c r="D80" s="21" t="s">
        <v>17</v>
      </c>
      <c r="E80" s="7">
        <f t="shared" ref="E80:E83" si="37">SUM(F80:J80)</f>
        <v>10800</v>
      </c>
      <c r="F80" s="8">
        <v>0</v>
      </c>
      <c r="G80" s="8">
        <v>0</v>
      </c>
      <c r="H80" s="8">
        <v>0</v>
      </c>
      <c r="I80" s="8">
        <v>0</v>
      </c>
      <c r="J80" s="7">
        <v>10800</v>
      </c>
      <c r="K80" s="8">
        <v>0</v>
      </c>
      <c r="L80" s="8">
        <v>0</v>
      </c>
      <c r="M80" s="8">
        <v>0</v>
      </c>
      <c r="N80" s="8">
        <v>0</v>
      </c>
    </row>
    <row r="81" spans="1:14" ht="16.5" customHeight="1" x14ac:dyDescent="0.25">
      <c r="A81" s="30"/>
      <c r="B81" s="33"/>
      <c r="C81" s="36"/>
      <c r="D81" s="21" t="s">
        <v>18</v>
      </c>
      <c r="E81" s="7">
        <f t="shared" si="37"/>
        <v>10800</v>
      </c>
      <c r="F81" s="8">
        <f>SUM(F78:F80)</f>
        <v>0</v>
      </c>
      <c r="G81" s="8">
        <f t="shared" ref="G81:J81" si="38">SUM(G78:G80)</f>
        <v>0</v>
      </c>
      <c r="H81" s="8">
        <f t="shared" si="38"/>
        <v>0</v>
      </c>
      <c r="I81" s="8">
        <f t="shared" si="38"/>
        <v>0</v>
      </c>
      <c r="J81" s="8">
        <f t="shared" si="38"/>
        <v>10800</v>
      </c>
      <c r="K81" s="8">
        <v>0</v>
      </c>
      <c r="L81" s="8">
        <v>0</v>
      </c>
      <c r="M81" s="8">
        <v>0</v>
      </c>
      <c r="N81" s="8">
        <v>0</v>
      </c>
    </row>
    <row r="82" spans="1:14" ht="26.25" customHeight="1" x14ac:dyDescent="0.25">
      <c r="A82" s="28" t="s">
        <v>77</v>
      </c>
      <c r="B82" s="31" t="s">
        <v>78</v>
      </c>
      <c r="C82" s="34" t="s">
        <v>28</v>
      </c>
      <c r="D82" s="21" t="s">
        <v>15</v>
      </c>
      <c r="E82" s="7">
        <f t="shared" si="37"/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</row>
    <row r="83" spans="1:14" ht="33" customHeight="1" x14ac:dyDescent="0.25">
      <c r="A83" s="29"/>
      <c r="B83" s="32"/>
      <c r="C83" s="35"/>
      <c r="D83" s="21" t="s">
        <v>16</v>
      </c>
      <c r="E83" s="7">
        <f t="shared" si="37"/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</row>
    <row r="84" spans="1:14" ht="26.25" customHeight="1" x14ac:dyDescent="0.25">
      <c r="A84" s="29"/>
      <c r="B84" s="32"/>
      <c r="C84" s="35"/>
      <c r="D84" s="21" t="s">
        <v>17</v>
      </c>
      <c r="E84" s="7">
        <f>SUM(F84:N84)</f>
        <v>150900</v>
      </c>
      <c r="F84" s="7">
        <v>0</v>
      </c>
      <c r="G84" s="7">
        <v>0</v>
      </c>
      <c r="H84" s="7">
        <v>0</v>
      </c>
      <c r="I84" s="7">
        <v>0</v>
      </c>
      <c r="J84" s="7">
        <v>50300</v>
      </c>
      <c r="K84" s="7">
        <v>50300</v>
      </c>
      <c r="L84" s="7">
        <v>50300</v>
      </c>
      <c r="M84" s="7">
        <v>0</v>
      </c>
      <c r="N84" s="7">
        <v>0</v>
      </c>
    </row>
    <row r="85" spans="1:14" ht="17.25" customHeight="1" x14ac:dyDescent="0.25">
      <c r="A85" s="30"/>
      <c r="B85" s="33"/>
      <c r="C85" s="36"/>
      <c r="D85" s="21" t="s">
        <v>18</v>
      </c>
      <c r="E85" s="7">
        <f>SUM(F85:N85)</f>
        <v>150900</v>
      </c>
      <c r="F85" s="8">
        <f>SUM(F82:F84)</f>
        <v>0</v>
      </c>
      <c r="G85" s="8">
        <f t="shared" ref="G85:N85" si="39">SUM(G82:G84)</f>
        <v>0</v>
      </c>
      <c r="H85" s="8">
        <f t="shared" si="39"/>
        <v>0</v>
      </c>
      <c r="I85" s="8">
        <v>0</v>
      </c>
      <c r="J85" s="8">
        <f t="shared" si="39"/>
        <v>50300</v>
      </c>
      <c r="K85" s="8">
        <f t="shared" si="39"/>
        <v>50300</v>
      </c>
      <c r="L85" s="8">
        <f t="shared" si="39"/>
        <v>50300</v>
      </c>
      <c r="M85" s="8">
        <f t="shared" si="39"/>
        <v>0</v>
      </c>
      <c r="N85" s="8">
        <f t="shared" si="39"/>
        <v>0</v>
      </c>
    </row>
    <row r="86" spans="1:14" ht="21.75" customHeight="1" x14ac:dyDescent="0.25">
      <c r="A86" s="27" t="s">
        <v>31</v>
      </c>
      <c r="B86" s="52" t="s">
        <v>32</v>
      </c>
      <c r="C86" s="53" t="s">
        <v>33</v>
      </c>
      <c r="D86" s="3" t="s">
        <v>15</v>
      </c>
      <c r="E86" s="4">
        <f t="shared" si="30"/>
        <v>0</v>
      </c>
      <c r="F86" s="4">
        <f>SUM(F90,F94,F98,F102)</f>
        <v>0</v>
      </c>
      <c r="G86" s="4">
        <f>SUM(G90,G94,G98,G102)</f>
        <v>0</v>
      </c>
      <c r="H86" s="4">
        <f>SUM(H90,H94,H98,H102)</f>
        <v>0</v>
      </c>
      <c r="I86" s="4">
        <f>SUM(I90,I94,I98,I102)</f>
        <v>0</v>
      </c>
      <c r="J86" s="4">
        <f>SUM(J90,J94,J98,J102)</f>
        <v>0</v>
      </c>
      <c r="K86" s="4">
        <f t="shared" ref="K86:N86" si="40">SUM(K90,K94,K98,K102)</f>
        <v>0</v>
      </c>
      <c r="L86" s="4">
        <f t="shared" si="40"/>
        <v>0</v>
      </c>
      <c r="M86" s="4">
        <f t="shared" si="40"/>
        <v>0</v>
      </c>
      <c r="N86" s="4">
        <f t="shared" si="40"/>
        <v>0</v>
      </c>
    </row>
    <row r="87" spans="1:14" ht="35.25" customHeight="1" x14ac:dyDescent="0.25">
      <c r="A87" s="27"/>
      <c r="B87" s="52"/>
      <c r="C87" s="53"/>
      <c r="D87" s="3" t="s">
        <v>16</v>
      </c>
      <c r="E87" s="4">
        <f t="shared" si="30"/>
        <v>114875.87</v>
      </c>
      <c r="F87" s="4">
        <f>SUM(F91,F95,F99,F103,F107,F111,F114,F119,F123,F127)</f>
        <v>114875.87</v>
      </c>
      <c r="G87" s="4">
        <f>SUM(G91,G95,G99,G103,G107,G111,G115,G119,G123,G127)</f>
        <v>0</v>
      </c>
      <c r="H87" s="4">
        <f>SUM(H91,H95,H99,H103,H107,H111,H115,H119,H123,H127)</f>
        <v>0</v>
      </c>
      <c r="I87" s="4">
        <f>SUM(I91,I95,I99,I103,I107,I111,I115,I119,I123,I127)</f>
        <v>0</v>
      </c>
      <c r="J87" s="4">
        <f>SUM(J91,J95,J99,J103,J107,J111,J115,J119,J123,J127)</f>
        <v>0</v>
      </c>
      <c r="K87" s="4">
        <f t="shared" ref="K87:N87" si="41">SUM(K91,K95,K99,K103,K107,K111,K115,K119,K123,K127)</f>
        <v>0</v>
      </c>
      <c r="L87" s="4">
        <f t="shared" si="41"/>
        <v>0</v>
      </c>
      <c r="M87" s="4">
        <f t="shared" si="41"/>
        <v>0</v>
      </c>
      <c r="N87" s="4">
        <f t="shared" si="41"/>
        <v>0</v>
      </c>
    </row>
    <row r="88" spans="1:14" ht="22.5" x14ac:dyDescent="0.25">
      <c r="A88" s="27"/>
      <c r="B88" s="52"/>
      <c r="C88" s="53"/>
      <c r="D88" s="3" t="s">
        <v>17</v>
      </c>
      <c r="E88" s="4">
        <f>SUM(F88:N88)</f>
        <v>63481132</v>
      </c>
      <c r="F88" s="4">
        <f>SUM(F92,F96,F100,F104,F108,F112,F116,F120,F124)</f>
        <v>7391600</v>
      </c>
      <c r="G88" s="4">
        <f>SUM(G92,G96,G100,G104,G108,G112,G116,G120,G124)</f>
        <v>11282300</v>
      </c>
      <c r="H88" s="4">
        <f>SUM(H92,H96,H100,H104,H108,H112,H116,H120,H124)</f>
        <v>8070732</v>
      </c>
      <c r="I88" s="4">
        <f>SUM(I92,I96,I100,I104,I108,I112,I116,I120,I124)</f>
        <v>5873900</v>
      </c>
      <c r="J88" s="4">
        <f>SUM(J92,J96,J100,J104,J108,J112,J116,J120,J124)</f>
        <v>6816000</v>
      </c>
      <c r="K88" s="4">
        <f t="shared" ref="K88:N88" si="42">SUM(K92,K96,K100,K104,K108,K112,K116,K120,K124)</f>
        <v>5893900</v>
      </c>
      <c r="L88" s="4">
        <f t="shared" si="42"/>
        <v>6050900</v>
      </c>
      <c r="M88" s="4">
        <f t="shared" si="42"/>
        <v>6050900</v>
      </c>
      <c r="N88" s="4">
        <f t="shared" si="42"/>
        <v>6050900</v>
      </c>
    </row>
    <row r="89" spans="1:14" x14ac:dyDescent="0.25">
      <c r="A89" s="27"/>
      <c r="B89" s="52"/>
      <c r="C89" s="53"/>
      <c r="D89" s="3" t="s">
        <v>18</v>
      </c>
      <c r="E89" s="4">
        <f>SUM(F89:N89)</f>
        <v>63596007.870000005</v>
      </c>
      <c r="F89" s="4">
        <f>SUM(F86:F88)</f>
        <v>7506475.8700000001</v>
      </c>
      <c r="G89" s="4">
        <f>SUM(G86:G88)</f>
        <v>11282300</v>
      </c>
      <c r="H89" s="4">
        <f>SUM(H86:H88)</f>
        <v>8070732</v>
      </c>
      <c r="I89" s="4">
        <f>SUM(I86:I88)</f>
        <v>5873900</v>
      </c>
      <c r="J89" s="4">
        <f>SUM(J86:J88)</f>
        <v>6816000</v>
      </c>
      <c r="K89" s="4">
        <f t="shared" ref="K89:N89" si="43">SUM(K86:K88)</f>
        <v>5893900</v>
      </c>
      <c r="L89" s="4">
        <f t="shared" si="43"/>
        <v>6050900</v>
      </c>
      <c r="M89" s="4">
        <f t="shared" si="43"/>
        <v>6050900</v>
      </c>
      <c r="N89" s="4">
        <f t="shared" si="43"/>
        <v>6050900</v>
      </c>
    </row>
    <row r="90" spans="1:14" ht="24.75" customHeight="1" x14ac:dyDescent="0.25">
      <c r="A90" s="27" t="s">
        <v>3</v>
      </c>
      <c r="B90" s="43" t="s">
        <v>34</v>
      </c>
      <c r="C90" s="44" t="s">
        <v>33</v>
      </c>
      <c r="D90" s="2" t="s">
        <v>15</v>
      </c>
      <c r="E90" s="7">
        <f t="shared" si="30"/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ht="36.75" customHeight="1" x14ac:dyDescent="0.25">
      <c r="A91" s="27"/>
      <c r="B91" s="43"/>
      <c r="C91" s="44"/>
      <c r="D91" s="2" t="s">
        <v>16</v>
      </c>
      <c r="E91" s="7">
        <f t="shared" si="30"/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</row>
    <row r="92" spans="1:14" ht="32.25" customHeight="1" x14ac:dyDescent="0.25">
      <c r="A92" s="27"/>
      <c r="B92" s="43"/>
      <c r="C92" s="44"/>
      <c r="D92" s="2" t="s">
        <v>17</v>
      </c>
      <c r="E92" s="7">
        <f>SUM(F92:N92)</f>
        <v>12046600</v>
      </c>
      <c r="F92" s="7">
        <v>1238000</v>
      </c>
      <c r="G92" s="7">
        <v>2352700</v>
      </c>
      <c r="H92" s="7">
        <v>2051400</v>
      </c>
      <c r="I92" s="7">
        <v>952900</v>
      </c>
      <c r="J92" s="7">
        <v>1600000</v>
      </c>
      <c r="K92" s="7">
        <v>962900</v>
      </c>
      <c r="L92" s="7">
        <v>962900</v>
      </c>
      <c r="M92" s="7">
        <v>962900</v>
      </c>
      <c r="N92" s="7">
        <v>962900</v>
      </c>
    </row>
    <row r="93" spans="1:14" ht="104.25" customHeight="1" x14ac:dyDescent="0.25">
      <c r="A93" s="27"/>
      <c r="B93" s="43"/>
      <c r="C93" s="44"/>
      <c r="D93" s="2" t="s">
        <v>18</v>
      </c>
      <c r="E93" s="7">
        <f>SUM(F93:N93)</f>
        <v>12046600</v>
      </c>
      <c r="F93" s="7">
        <f>SUM(F90:F92)</f>
        <v>1238000</v>
      </c>
      <c r="G93" s="7">
        <f>SUM(G90:G92)</f>
        <v>2352700</v>
      </c>
      <c r="H93" s="7">
        <f>SUM(H90:H92)</f>
        <v>2051400</v>
      </c>
      <c r="I93" s="7">
        <f>SUM(I90:I92)</f>
        <v>952900</v>
      </c>
      <c r="J93" s="7">
        <f>SUM(J90:J92)</f>
        <v>1600000</v>
      </c>
      <c r="K93" s="7">
        <f t="shared" ref="K93:N93" si="44">SUM(K90:K92)</f>
        <v>962900</v>
      </c>
      <c r="L93" s="7">
        <f t="shared" si="44"/>
        <v>962900</v>
      </c>
      <c r="M93" s="7">
        <f t="shared" si="44"/>
        <v>962900</v>
      </c>
      <c r="N93" s="7">
        <f t="shared" si="44"/>
        <v>962900</v>
      </c>
    </row>
    <row r="94" spans="1:14" ht="24.75" customHeight="1" x14ac:dyDescent="0.25">
      <c r="A94" s="27" t="s">
        <v>4</v>
      </c>
      <c r="B94" s="43" t="s">
        <v>35</v>
      </c>
      <c r="C94" s="44" t="s">
        <v>33</v>
      </c>
      <c r="D94" s="2" t="s">
        <v>15</v>
      </c>
      <c r="E94" s="7">
        <f t="shared" si="30"/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</row>
    <row r="95" spans="1:14" ht="34.5" customHeight="1" x14ac:dyDescent="0.25">
      <c r="A95" s="27"/>
      <c r="B95" s="43"/>
      <c r="C95" s="44"/>
      <c r="D95" s="2" t="s">
        <v>16</v>
      </c>
      <c r="E95" s="7">
        <f t="shared" si="30"/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</row>
    <row r="96" spans="1:14" ht="28.5" customHeight="1" x14ac:dyDescent="0.25">
      <c r="A96" s="27"/>
      <c r="B96" s="43"/>
      <c r="C96" s="44"/>
      <c r="D96" s="2" t="s">
        <v>17</v>
      </c>
      <c r="E96" s="7">
        <f>SUM(F96:N96)</f>
        <v>7918600</v>
      </c>
      <c r="F96" s="7">
        <v>2581000</v>
      </c>
      <c r="G96" s="7">
        <v>1786900</v>
      </c>
      <c r="H96" s="7">
        <v>687200</v>
      </c>
      <c r="I96" s="7">
        <v>252700</v>
      </c>
      <c r="J96" s="7">
        <v>1600000</v>
      </c>
      <c r="K96" s="7">
        <v>252700</v>
      </c>
      <c r="L96" s="7">
        <v>252700</v>
      </c>
      <c r="M96" s="7">
        <v>252700</v>
      </c>
      <c r="N96" s="7">
        <v>252700</v>
      </c>
    </row>
    <row r="97" spans="1:14" ht="12.75" customHeight="1" x14ac:dyDescent="0.25">
      <c r="A97" s="27"/>
      <c r="B97" s="43"/>
      <c r="C97" s="44"/>
      <c r="D97" s="2" t="s">
        <v>18</v>
      </c>
      <c r="E97" s="7">
        <f>SUM(F97:N97)</f>
        <v>7918600</v>
      </c>
      <c r="F97" s="7">
        <f>SUM(F94:F96)</f>
        <v>2581000</v>
      </c>
      <c r="G97" s="7">
        <f>SUM(G94:G96)</f>
        <v>1786900</v>
      </c>
      <c r="H97" s="7">
        <f>SUM(H94:H96)</f>
        <v>687200</v>
      </c>
      <c r="I97" s="7">
        <f>SUM(I94:I96)</f>
        <v>252700</v>
      </c>
      <c r="J97" s="7">
        <f>SUM(J94:J96)</f>
        <v>1600000</v>
      </c>
      <c r="K97" s="7">
        <f t="shared" ref="K97:N97" si="45">SUM(K94:K96)</f>
        <v>252700</v>
      </c>
      <c r="L97" s="7">
        <f t="shared" si="45"/>
        <v>252700</v>
      </c>
      <c r="M97" s="7">
        <f t="shared" si="45"/>
        <v>252700</v>
      </c>
      <c r="N97" s="7">
        <f t="shared" si="45"/>
        <v>252700</v>
      </c>
    </row>
    <row r="98" spans="1:14" ht="31.5" customHeight="1" x14ac:dyDescent="0.25">
      <c r="A98" s="27" t="s">
        <v>5</v>
      </c>
      <c r="B98" s="43" t="s">
        <v>36</v>
      </c>
      <c r="C98" s="44" t="s">
        <v>33</v>
      </c>
      <c r="D98" s="2" t="s">
        <v>15</v>
      </c>
      <c r="E98" s="7">
        <f t="shared" si="30"/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</row>
    <row r="99" spans="1:14" ht="27.75" customHeight="1" x14ac:dyDescent="0.25">
      <c r="A99" s="27"/>
      <c r="B99" s="43"/>
      <c r="C99" s="44"/>
      <c r="D99" s="2" t="s">
        <v>16</v>
      </c>
      <c r="E99" s="7">
        <f t="shared" si="30"/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</row>
    <row r="100" spans="1:14" ht="36" customHeight="1" x14ac:dyDescent="0.25">
      <c r="A100" s="27"/>
      <c r="B100" s="43"/>
      <c r="C100" s="44"/>
      <c r="D100" s="2" t="s">
        <v>17</v>
      </c>
      <c r="E100" s="7">
        <f>SUM(F100:N100)</f>
        <v>3340832</v>
      </c>
      <c r="F100" s="7">
        <v>420500</v>
      </c>
      <c r="G100" s="7">
        <v>560700</v>
      </c>
      <c r="H100" s="7">
        <v>618132</v>
      </c>
      <c r="I100" s="7">
        <v>207300</v>
      </c>
      <c r="J100" s="7">
        <v>650000</v>
      </c>
      <c r="K100" s="7">
        <v>217300</v>
      </c>
      <c r="L100" s="7">
        <v>222300</v>
      </c>
      <c r="M100" s="7">
        <v>222300</v>
      </c>
      <c r="N100" s="7">
        <v>222300</v>
      </c>
    </row>
    <row r="101" spans="1:14" x14ac:dyDescent="0.25">
      <c r="A101" s="27"/>
      <c r="B101" s="43"/>
      <c r="C101" s="44"/>
      <c r="D101" s="2" t="s">
        <v>18</v>
      </c>
      <c r="E101" s="7">
        <f>SUM(F101:N101)</f>
        <v>3340832</v>
      </c>
      <c r="F101" s="7">
        <f>SUM(F98:F100)</f>
        <v>420500</v>
      </c>
      <c r="G101" s="7">
        <f>SUM(G98:G100)</f>
        <v>560700</v>
      </c>
      <c r="H101" s="7">
        <f>SUM(H98:H100)</f>
        <v>618132</v>
      </c>
      <c r="I101" s="7">
        <f>SUM(I98:I100)</f>
        <v>207300</v>
      </c>
      <c r="J101" s="7">
        <f>SUM(J98:J100)</f>
        <v>650000</v>
      </c>
      <c r="K101" s="7">
        <f t="shared" ref="K101:N101" si="46">SUM(K98:K100)</f>
        <v>217300</v>
      </c>
      <c r="L101" s="7">
        <f t="shared" si="46"/>
        <v>222300</v>
      </c>
      <c r="M101" s="7">
        <f t="shared" si="46"/>
        <v>222300</v>
      </c>
      <c r="N101" s="7">
        <f t="shared" si="46"/>
        <v>222300</v>
      </c>
    </row>
    <row r="102" spans="1:14" ht="21" customHeight="1" x14ac:dyDescent="0.25">
      <c r="A102" s="27" t="s">
        <v>6</v>
      </c>
      <c r="B102" s="43" t="s">
        <v>37</v>
      </c>
      <c r="C102" s="44" t="s">
        <v>33</v>
      </c>
      <c r="D102" s="2" t="s">
        <v>15</v>
      </c>
      <c r="E102" s="7">
        <f t="shared" si="30"/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</row>
    <row r="103" spans="1:14" ht="33" customHeight="1" x14ac:dyDescent="0.25">
      <c r="A103" s="27"/>
      <c r="B103" s="43"/>
      <c r="C103" s="44"/>
      <c r="D103" s="2" t="s">
        <v>16</v>
      </c>
      <c r="E103" s="7">
        <f t="shared" si="30"/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</row>
    <row r="104" spans="1:14" ht="22.5" x14ac:dyDescent="0.25">
      <c r="A104" s="27"/>
      <c r="B104" s="43"/>
      <c r="C104" s="44"/>
      <c r="D104" s="2" t="s">
        <v>17</v>
      </c>
      <c r="E104" s="7">
        <f>SUM(F104:N104)</f>
        <v>692600</v>
      </c>
      <c r="F104" s="7">
        <v>285000</v>
      </c>
      <c r="G104" s="7">
        <v>45000</v>
      </c>
      <c r="H104" s="7">
        <v>32100</v>
      </c>
      <c r="I104" s="7">
        <v>32100</v>
      </c>
      <c r="J104" s="7">
        <v>170000</v>
      </c>
      <c r="K104" s="7">
        <v>32100</v>
      </c>
      <c r="L104" s="7">
        <v>32100</v>
      </c>
      <c r="M104" s="7">
        <v>32100</v>
      </c>
      <c r="N104" s="7">
        <v>32100</v>
      </c>
    </row>
    <row r="105" spans="1:14" x14ac:dyDescent="0.25">
      <c r="A105" s="27"/>
      <c r="B105" s="43"/>
      <c r="C105" s="44"/>
      <c r="D105" s="2" t="s">
        <v>18</v>
      </c>
      <c r="E105" s="7">
        <f>SUM(F105:N105)</f>
        <v>692600</v>
      </c>
      <c r="F105" s="7">
        <f>SUM(F102:F104)</f>
        <v>285000</v>
      </c>
      <c r="G105" s="7">
        <f>SUM(G102:G104)</f>
        <v>45000</v>
      </c>
      <c r="H105" s="7">
        <f>SUM(H102:H104)</f>
        <v>32100</v>
      </c>
      <c r="I105" s="7">
        <f>SUM(I102:I104)</f>
        <v>32100</v>
      </c>
      <c r="J105" s="7">
        <f>SUM(J102:J104)</f>
        <v>170000</v>
      </c>
      <c r="K105" s="7">
        <f t="shared" ref="K105:N105" si="47">SUM(K102:K104)</f>
        <v>32100</v>
      </c>
      <c r="L105" s="7">
        <f t="shared" si="47"/>
        <v>32100</v>
      </c>
      <c r="M105" s="7">
        <f t="shared" si="47"/>
        <v>32100</v>
      </c>
      <c r="N105" s="7">
        <f t="shared" si="47"/>
        <v>32100</v>
      </c>
    </row>
    <row r="106" spans="1:14" ht="21" customHeight="1" x14ac:dyDescent="0.25">
      <c r="A106" s="27" t="s">
        <v>7</v>
      </c>
      <c r="B106" s="46" t="s">
        <v>38</v>
      </c>
      <c r="C106" s="44" t="s">
        <v>33</v>
      </c>
      <c r="D106" s="2" t="s">
        <v>15</v>
      </c>
      <c r="E106" s="7">
        <f t="shared" ref="E106:E131" si="48">SUM(F106:J106)</f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</row>
    <row r="107" spans="1:14" ht="32.25" customHeight="1" x14ac:dyDescent="0.25">
      <c r="A107" s="27"/>
      <c r="B107" s="46"/>
      <c r="C107" s="44"/>
      <c r="D107" s="2" t="s">
        <v>16</v>
      </c>
      <c r="E107" s="7">
        <f t="shared" si="48"/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</row>
    <row r="108" spans="1:14" ht="22.5" x14ac:dyDescent="0.25">
      <c r="A108" s="27"/>
      <c r="B108" s="46"/>
      <c r="C108" s="44"/>
      <c r="D108" s="2" t="s">
        <v>17</v>
      </c>
      <c r="E108" s="7">
        <f>SUM(F108:N108)</f>
        <v>33086500</v>
      </c>
      <c r="F108" s="7">
        <v>1985600</v>
      </c>
      <c r="G108" s="7">
        <v>5028100</v>
      </c>
      <c r="H108" s="7">
        <v>3915800</v>
      </c>
      <c r="I108" s="7">
        <v>3910200</v>
      </c>
      <c r="J108" s="7">
        <v>2150000</v>
      </c>
      <c r="K108" s="7">
        <v>3910200</v>
      </c>
      <c r="L108" s="7">
        <v>4062200</v>
      </c>
      <c r="M108" s="7">
        <v>4062200</v>
      </c>
      <c r="N108" s="7">
        <v>4062200</v>
      </c>
    </row>
    <row r="109" spans="1:14" x14ac:dyDescent="0.25">
      <c r="A109" s="27"/>
      <c r="B109" s="46"/>
      <c r="C109" s="44"/>
      <c r="D109" s="2" t="s">
        <v>18</v>
      </c>
      <c r="E109" s="7">
        <f>SUM(F109:N109)</f>
        <v>33086500</v>
      </c>
      <c r="F109" s="7">
        <f>SUM(F106:F108)</f>
        <v>1985600</v>
      </c>
      <c r="G109" s="7">
        <f>SUM(G106:G108)</f>
        <v>5028100</v>
      </c>
      <c r="H109" s="7">
        <f>SUM(H106:H108)</f>
        <v>3915800</v>
      </c>
      <c r="I109" s="7">
        <f>SUM(I106:I108)</f>
        <v>3910200</v>
      </c>
      <c r="J109" s="7">
        <f>SUM(J106:J108)</f>
        <v>2150000</v>
      </c>
      <c r="K109" s="7">
        <f t="shared" ref="K109:N109" si="49">SUM(K106:K108)</f>
        <v>3910200</v>
      </c>
      <c r="L109" s="7">
        <f t="shared" si="49"/>
        <v>4062200</v>
      </c>
      <c r="M109" s="7">
        <f t="shared" si="49"/>
        <v>4062200</v>
      </c>
      <c r="N109" s="7">
        <f t="shared" si="49"/>
        <v>4062200</v>
      </c>
    </row>
    <row r="110" spans="1:14" ht="21" customHeight="1" x14ac:dyDescent="0.25">
      <c r="A110" s="28" t="s">
        <v>8</v>
      </c>
      <c r="B110" s="49" t="s">
        <v>39</v>
      </c>
      <c r="C110" s="34" t="s">
        <v>33</v>
      </c>
      <c r="D110" s="2" t="s">
        <v>15</v>
      </c>
      <c r="E110" s="7">
        <f t="shared" si="48"/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</row>
    <row r="111" spans="1:14" ht="33.75" customHeight="1" x14ac:dyDescent="0.25">
      <c r="A111" s="29"/>
      <c r="B111" s="50"/>
      <c r="C111" s="35"/>
      <c r="D111" s="2" t="s">
        <v>16</v>
      </c>
      <c r="E111" s="7">
        <f t="shared" si="48"/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</row>
    <row r="112" spans="1:14" ht="32.25" customHeight="1" x14ac:dyDescent="0.25">
      <c r="A112" s="29"/>
      <c r="B112" s="50"/>
      <c r="C112" s="35"/>
      <c r="D112" s="2" t="s">
        <v>17</v>
      </c>
      <c r="E112" s="7">
        <f>SUM(F112:N112)</f>
        <v>849000</v>
      </c>
      <c r="F112" s="7">
        <v>108000</v>
      </c>
      <c r="G112" s="7">
        <v>631000</v>
      </c>
      <c r="H112" s="7">
        <v>0</v>
      </c>
      <c r="I112" s="7">
        <v>7000</v>
      </c>
      <c r="J112" s="7">
        <v>75000</v>
      </c>
      <c r="K112" s="7">
        <v>7000</v>
      </c>
      <c r="L112" s="7">
        <v>7000</v>
      </c>
      <c r="M112" s="7">
        <v>7000</v>
      </c>
      <c r="N112" s="7">
        <v>7000</v>
      </c>
    </row>
    <row r="113" spans="1:14" ht="19.5" customHeight="1" x14ac:dyDescent="0.25">
      <c r="A113" s="30"/>
      <c r="B113" s="51"/>
      <c r="C113" s="36"/>
      <c r="D113" s="2" t="s">
        <v>18</v>
      </c>
      <c r="E113" s="7">
        <f>SUM(F113:N113)</f>
        <v>849000</v>
      </c>
      <c r="F113" s="7">
        <f>SUM(F110:F112)</f>
        <v>108000</v>
      </c>
      <c r="G113" s="7">
        <f>SUM(G110:G112)</f>
        <v>631000</v>
      </c>
      <c r="H113" s="7">
        <f>SUM(H110:H112)</f>
        <v>0</v>
      </c>
      <c r="I113" s="7">
        <f>SUM(I110:I112)</f>
        <v>7000</v>
      </c>
      <c r="J113" s="7">
        <f>SUM(J110:J112)</f>
        <v>75000</v>
      </c>
      <c r="K113" s="7">
        <f t="shared" ref="K113:N113" si="50">SUM(K110:K112)</f>
        <v>7000</v>
      </c>
      <c r="L113" s="7">
        <f t="shared" si="50"/>
        <v>7000</v>
      </c>
      <c r="M113" s="7">
        <f t="shared" si="50"/>
        <v>7000</v>
      </c>
      <c r="N113" s="7">
        <f t="shared" si="50"/>
        <v>7000</v>
      </c>
    </row>
    <row r="114" spans="1:14" ht="21" customHeight="1" x14ac:dyDescent="0.25">
      <c r="A114" s="27" t="s">
        <v>9</v>
      </c>
      <c r="B114" s="46" t="s">
        <v>40</v>
      </c>
      <c r="C114" s="44" t="s">
        <v>33</v>
      </c>
      <c r="D114" s="2" t="s">
        <v>15</v>
      </c>
      <c r="E114" s="7">
        <f t="shared" si="48"/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</row>
    <row r="115" spans="1:14" ht="35.25" customHeight="1" x14ac:dyDescent="0.25">
      <c r="A115" s="27"/>
      <c r="B115" s="46"/>
      <c r="C115" s="44"/>
      <c r="D115" s="2" t="s">
        <v>16</v>
      </c>
      <c r="E115" s="7">
        <f t="shared" si="48"/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</row>
    <row r="116" spans="1:14" ht="22.5" x14ac:dyDescent="0.25">
      <c r="A116" s="27"/>
      <c r="B116" s="46"/>
      <c r="C116" s="44"/>
      <c r="D116" s="2" t="s">
        <v>17</v>
      </c>
      <c r="E116" s="7">
        <f>SUM(F116:N116)</f>
        <v>3082900</v>
      </c>
      <c r="F116" s="7">
        <v>492600</v>
      </c>
      <c r="G116" s="7">
        <v>500300</v>
      </c>
      <c r="H116" s="7">
        <v>337000</v>
      </c>
      <c r="I116" s="7">
        <v>274600</v>
      </c>
      <c r="J116" s="7">
        <v>380000</v>
      </c>
      <c r="K116" s="7">
        <v>274600</v>
      </c>
      <c r="L116" s="7">
        <v>274600</v>
      </c>
      <c r="M116" s="7">
        <v>274600</v>
      </c>
      <c r="N116" s="7">
        <v>274600</v>
      </c>
    </row>
    <row r="117" spans="1:14" ht="14.25" customHeight="1" x14ac:dyDescent="0.25">
      <c r="A117" s="27"/>
      <c r="B117" s="46"/>
      <c r="C117" s="44"/>
      <c r="D117" s="2" t="s">
        <v>18</v>
      </c>
      <c r="E117" s="7">
        <f>SUM(F117:N117)</f>
        <v>3082900</v>
      </c>
      <c r="F117" s="7">
        <f>SUM(F114:F116)</f>
        <v>492600</v>
      </c>
      <c r="G117" s="7">
        <v>500300</v>
      </c>
      <c r="H117" s="7">
        <f>SUM(H114:H116)</f>
        <v>337000</v>
      </c>
      <c r="I117" s="7">
        <f>SUM(I114:I116)</f>
        <v>274600</v>
      </c>
      <c r="J117" s="7">
        <f>SUM(J114:J116)</f>
        <v>380000</v>
      </c>
      <c r="K117" s="7">
        <f t="shared" ref="K117:N117" si="51">SUM(K114:K116)</f>
        <v>274600</v>
      </c>
      <c r="L117" s="7">
        <f t="shared" si="51"/>
        <v>274600</v>
      </c>
      <c r="M117" s="7">
        <f t="shared" si="51"/>
        <v>274600</v>
      </c>
      <c r="N117" s="7">
        <f t="shared" si="51"/>
        <v>274600</v>
      </c>
    </row>
    <row r="118" spans="1:14" ht="23.25" customHeight="1" x14ac:dyDescent="0.25">
      <c r="A118" s="27" t="s">
        <v>41</v>
      </c>
      <c r="B118" s="46" t="s">
        <v>42</v>
      </c>
      <c r="C118" s="44" t="s">
        <v>33</v>
      </c>
      <c r="D118" s="2" t="s">
        <v>15</v>
      </c>
      <c r="E118" s="7">
        <f t="shared" si="48"/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</row>
    <row r="119" spans="1:14" ht="32.25" customHeight="1" x14ac:dyDescent="0.25">
      <c r="A119" s="27"/>
      <c r="B119" s="46"/>
      <c r="C119" s="44"/>
      <c r="D119" s="2" t="s">
        <v>16</v>
      </c>
      <c r="E119" s="7">
        <f t="shared" si="48"/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</row>
    <row r="120" spans="1:14" ht="26.25" customHeight="1" x14ac:dyDescent="0.25">
      <c r="A120" s="27"/>
      <c r="B120" s="46"/>
      <c r="C120" s="44"/>
      <c r="D120" s="2" t="s">
        <v>17</v>
      </c>
      <c r="E120" s="7">
        <f>SUM(F120:N120)</f>
        <v>2458100</v>
      </c>
      <c r="F120" s="7">
        <v>280900</v>
      </c>
      <c r="G120" s="7">
        <v>377600</v>
      </c>
      <c r="H120" s="7">
        <v>429100</v>
      </c>
      <c r="I120" s="7">
        <v>237100</v>
      </c>
      <c r="J120" s="7">
        <v>185000</v>
      </c>
      <c r="K120" s="7">
        <v>237100</v>
      </c>
      <c r="L120" s="7">
        <v>237100</v>
      </c>
      <c r="M120" s="7">
        <v>237100</v>
      </c>
      <c r="N120" s="7">
        <v>237100</v>
      </c>
    </row>
    <row r="121" spans="1:14" ht="18" customHeight="1" x14ac:dyDescent="0.25">
      <c r="A121" s="27"/>
      <c r="B121" s="46"/>
      <c r="C121" s="44"/>
      <c r="D121" s="2" t="s">
        <v>18</v>
      </c>
      <c r="E121" s="7">
        <f>SUM(F121:N121)</f>
        <v>2458100</v>
      </c>
      <c r="F121" s="7">
        <f>SUM(F118:F120)</f>
        <v>280900</v>
      </c>
      <c r="G121" s="7">
        <f>SUM(G118:G120)</f>
        <v>377600</v>
      </c>
      <c r="H121" s="7">
        <f>SUM(H118:H120)</f>
        <v>429100</v>
      </c>
      <c r="I121" s="7">
        <f>SUM(I118:I120)</f>
        <v>237100</v>
      </c>
      <c r="J121" s="7">
        <f>SUM(J118:J120)</f>
        <v>185000</v>
      </c>
      <c r="K121" s="7">
        <f t="shared" ref="K121:N121" si="52">SUM(K118:K120)</f>
        <v>237100</v>
      </c>
      <c r="L121" s="7">
        <f t="shared" si="52"/>
        <v>237100</v>
      </c>
      <c r="M121" s="7">
        <f t="shared" si="52"/>
        <v>237100</v>
      </c>
      <c r="N121" s="7">
        <f t="shared" si="52"/>
        <v>237100</v>
      </c>
    </row>
    <row r="122" spans="1:14" ht="21" customHeight="1" x14ac:dyDescent="0.25">
      <c r="A122" s="47" t="s">
        <v>43</v>
      </c>
      <c r="B122" s="48" t="s">
        <v>44</v>
      </c>
      <c r="C122" s="40" t="s">
        <v>33</v>
      </c>
      <c r="D122" s="2" t="s">
        <v>15</v>
      </c>
      <c r="E122" s="7">
        <f t="shared" si="48"/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</row>
    <row r="123" spans="1:14" ht="35.25" customHeight="1" x14ac:dyDescent="0.25">
      <c r="A123" s="47"/>
      <c r="B123" s="48"/>
      <c r="C123" s="41"/>
      <c r="D123" s="2" t="s">
        <v>16</v>
      </c>
      <c r="E123" s="7">
        <f t="shared" si="48"/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</row>
    <row r="124" spans="1:14" ht="22.5" x14ac:dyDescent="0.25">
      <c r="A124" s="47"/>
      <c r="B124" s="48"/>
      <c r="C124" s="41"/>
      <c r="D124" s="2" t="s">
        <v>17</v>
      </c>
      <c r="E124" s="7">
        <f t="shared" si="48"/>
        <v>6000</v>
      </c>
      <c r="F124" s="7">
        <v>0</v>
      </c>
      <c r="G124" s="7">
        <v>0</v>
      </c>
      <c r="H124" s="7">
        <v>0</v>
      </c>
      <c r="I124" s="7">
        <v>0</v>
      </c>
      <c r="J124" s="7">
        <v>6000</v>
      </c>
      <c r="K124" s="7">
        <v>0</v>
      </c>
      <c r="L124" s="7">
        <v>0</v>
      </c>
      <c r="M124" s="7">
        <v>0</v>
      </c>
      <c r="N124" s="7">
        <v>0</v>
      </c>
    </row>
    <row r="125" spans="1:14" ht="15" customHeight="1" x14ac:dyDescent="0.25">
      <c r="A125" s="47"/>
      <c r="B125" s="48"/>
      <c r="C125" s="42"/>
      <c r="D125" s="2" t="s">
        <v>18</v>
      </c>
      <c r="E125" s="7">
        <f t="shared" si="48"/>
        <v>6000</v>
      </c>
      <c r="F125" s="7">
        <f>SUM(F122:F124)</f>
        <v>0</v>
      </c>
      <c r="G125" s="7">
        <f>SUM(G122:G124)</f>
        <v>0</v>
      </c>
      <c r="H125" s="7">
        <f>SUM(H122:H124)</f>
        <v>0</v>
      </c>
      <c r="I125" s="7">
        <f>SUM(I122:I124)</f>
        <v>0</v>
      </c>
      <c r="J125" s="7">
        <f>SUM(J122:J124)</f>
        <v>6000</v>
      </c>
      <c r="K125" s="7">
        <f t="shared" ref="K125:N125" si="53">SUM(K122:K124)</f>
        <v>0</v>
      </c>
      <c r="L125" s="7">
        <f t="shared" si="53"/>
        <v>0</v>
      </c>
      <c r="M125" s="7">
        <f t="shared" si="53"/>
        <v>0</v>
      </c>
      <c r="N125" s="7">
        <f t="shared" si="53"/>
        <v>0</v>
      </c>
    </row>
    <row r="126" spans="1:14" ht="24.75" customHeight="1" x14ac:dyDescent="0.25">
      <c r="A126" s="27" t="s">
        <v>45</v>
      </c>
      <c r="B126" s="46" t="s">
        <v>46</v>
      </c>
      <c r="C126" s="44" t="s">
        <v>20</v>
      </c>
      <c r="D126" s="2" t="s">
        <v>15</v>
      </c>
      <c r="E126" s="7">
        <f t="shared" si="48"/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</row>
    <row r="127" spans="1:14" ht="36.75" customHeight="1" x14ac:dyDescent="0.25">
      <c r="A127" s="27"/>
      <c r="B127" s="46"/>
      <c r="C127" s="44"/>
      <c r="D127" s="2" t="s">
        <v>16</v>
      </c>
      <c r="E127" s="7">
        <f t="shared" si="48"/>
        <v>114875.87</v>
      </c>
      <c r="F127" s="7">
        <v>114875.87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</row>
    <row r="128" spans="1:14" ht="28.5" customHeight="1" x14ac:dyDescent="0.25">
      <c r="A128" s="27"/>
      <c r="B128" s="46"/>
      <c r="C128" s="44"/>
      <c r="D128" s="2" t="s">
        <v>17</v>
      </c>
      <c r="E128" s="7">
        <f t="shared" si="48"/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</row>
    <row r="129" spans="1:15" ht="30.75" customHeight="1" x14ac:dyDescent="0.25">
      <c r="A129" s="27"/>
      <c r="B129" s="46"/>
      <c r="C129" s="44"/>
      <c r="D129" s="2" t="s">
        <v>18</v>
      </c>
      <c r="E129" s="7">
        <f t="shared" si="48"/>
        <v>114875.87</v>
      </c>
      <c r="F129" s="7">
        <f>SUM(F126:F128)</f>
        <v>114875.87</v>
      </c>
      <c r="G129" s="7">
        <f>SUM(G126:G128)</f>
        <v>0</v>
      </c>
      <c r="H129" s="7">
        <f>SUM(H126:H128)</f>
        <v>0</v>
      </c>
      <c r="I129" s="7">
        <f>SUM(I126:I128)</f>
        <v>0</v>
      </c>
      <c r="J129" s="7">
        <f>SUM(J126:J128)</f>
        <v>0</v>
      </c>
      <c r="K129" s="7">
        <f t="shared" ref="K129:N129" si="54">SUM(K126:K128)</f>
        <v>0</v>
      </c>
      <c r="L129" s="7">
        <f t="shared" si="54"/>
        <v>0</v>
      </c>
      <c r="M129" s="7">
        <f t="shared" si="54"/>
        <v>0</v>
      </c>
      <c r="N129" s="7">
        <f t="shared" si="54"/>
        <v>0</v>
      </c>
    </row>
    <row r="130" spans="1:15" ht="23.25" customHeight="1" x14ac:dyDescent="0.25">
      <c r="A130" s="45" t="s">
        <v>50</v>
      </c>
      <c r="B130" s="45"/>
      <c r="C130" s="45"/>
      <c r="D130" s="3" t="s">
        <v>15</v>
      </c>
      <c r="E130" s="4">
        <f t="shared" si="48"/>
        <v>382704</v>
      </c>
      <c r="F130" s="4">
        <f>SUM(F10,F86)</f>
        <v>0</v>
      </c>
      <c r="G130" s="4">
        <f>SUM(G10,G86)</f>
        <v>0</v>
      </c>
      <c r="H130" s="4">
        <f>SUM(H10,H86)</f>
        <v>0</v>
      </c>
      <c r="I130" s="4">
        <f>SUM(I10,I86)</f>
        <v>382704</v>
      </c>
      <c r="J130" s="4">
        <f>SUM(J10,J86)</f>
        <v>0</v>
      </c>
      <c r="K130" s="4">
        <f t="shared" ref="K130:N130" si="55">SUM(K10,K86)</f>
        <v>0</v>
      </c>
      <c r="L130" s="4">
        <f t="shared" si="55"/>
        <v>0</v>
      </c>
      <c r="M130" s="4">
        <f t="shared" si="55"/>
        <v>0</v>
      </c>
      <c r="N130" s="4">
        <f t="shared" si="55"/>
        <v>0</v>
      </c>
    </row>
    <row r="131" spans="1:15" ht="36.75" customHeight="1" x14ac:dyDescent="0.25">
      <c r="A131" s="45"/>
      <c r="B131" s="45"/>
      <c r="C131" s="45"/>
      <c r="D131" s="3" t="s">
        <v>16</v>
      </c>
      <c r="E131" s="4">
        <f t="shared" si="48"/>
        <v>18175917.59</v>
      </c>
      <c r="F131" s="4">
        <f>SUM(F11,F127)</f>
        <v>9603743.6799999997</v>
      </c>
      <c r="G131" s="4">
        <f t="shared" ref="G131:N132" si="56">SUM(G11,G87)</f>
        <v>7909874.4100000001</v>
      </c>
      <c r="H131" s="4">
        <f t="shared" si="56"/>
        <v>604367.68000000005</v>
      </c>
      <c r="I131" s="4">
        <f t="shared" si="56"/>
        <v>57931.82</v>
      </c>
      <c r="J131" s="4">
        <f t="shared" si="56"/>
        <v>0</v>
      </c>
      <c r="K131" s="4">
        <f t="shared" si="56"/>
        <v>0</v>
      </c>
      <c r="L131" s="4">
        <f t="shared" si="56"/>
        <v>0</v>
      </c>
      <c r="M131" s="4">
        <f t="shared" si="56"/>
        <v>0</v>
      </c>
      <c r="N131" s="4">
        <f t="shared" si="56"/>
        <v>0</v>
      </c>
    </row>
    <row r="132" spans="1:15" ht="22.5" x14ac:dyDescent="0.25">
      <c r="A132" s="45"/>
      <c r="B132" s="45"/>
      <c r="C132" s="45"/>
      <c r="D132" s="3" t="s">
        <v>17</v>
      </c>
      <c r="E132" s="4">
        <f>SUM(F132:N132)</f>
        <v>358950747</v>
      </c>
      <c r="F132" s="4">
        <f>SUM(F12,F88)</f>
        <v>7391600</v>
      </c>
      <c r="G132" s="4">
        <f t="shared" si="56"/>
        <v>168495055</v>
      </c>
      <c r="H132" s="4">
        <f t="shared" si="56"/>
        <v>129534992</v>
      </c>
      <c r="I132" s="4">
        <f t="shared" si="56"/>
        <v>5879800</v>
      </c>
      <c r="J132" s="4">
        <f t="shared" si="56"/>
        <v>23502100</v>
      </c>
      <c r="K132" s="4">
        <f t="shared" si="56"/>
        <v>5944200</v>
      </c>
      <c r="L132" s="4">
        <f t="shared" si="56"/>
        <v>6101200</v>
      </c>
      <c r="M132" s="4">
        <f t="shared" si="56"/>
        <v>6050900</v>
      </c>
      <c r="N132" s="4">
        <f t="shared" si="56"/>
        <v>6050900</v>
      </c>
      <c r="O132" s="89"/>
    </row>
    <row r="133" spans="1:15" x14ac:dyDescent="0.25">
      <c r="A133" s="45"/>
      <c r="B133" s="45"/>
      <c r="C133" s="45"/>
      <c r="D133" s="3" t="s">
        <v>18</v>
      </c>
      <c r="E133" s="4">
        <f>SUM(F133:N133)</f>
        <v>377509368.58999997</v>
      </c>
      <c r="F133" s="4">
        <f>SUM(F130:F132)</f>
        <v>16995343.68</v>
      </c>
      <c r="G133" s="4">
        <f>SUM(G130:G132)</f>
        <v>176404929.41</v>
      </c>
      <c r="H133" s="4">
        <f>SUM(H130:H132)</f>
        <v>130139359.68000001</v>
      </c>
      <c r="I133" s="4">
        <f>SUM(I130:I132)</f>
        <v>6320435.8200000003</v>
      </c>
      <c r="J133" s="4">
        <f>SUM(J130:J132)</f>
        <v>23502100</v>
      </c>
      <c r="K133" s="4">
        <f t="shared" ref="K133:N133" si="57">SUM(K130:K132)</f>
        <v>5944200</v>
      </c>
      <c r="L133" s="4">
        <f t="shared" si="57"/>
        <v>6101200</v>
      </c>
      <c r="M133" s="4">
        <f t="shared" si="57"/>
        <v>6050900</v>
      </c>
      <c r="N133" s="4">
        <f t="shared" si="57"/>
        <v>6050900</v>
      </c>
    </row>
    <row r="134" spans="1:15" x14ac:dyDescent="0.25">
      <c r="E134" s="16"/>
    </row>
    <row r="135" spans="1:15" x14ac:dyDescent="0.25">
      <c r="E135" s="16"/>
    </row>
    <row r="136" spans="1:15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</sheetData>
  <mergeCells count="107">
    <mergeCell ref="M1:N1"/>
    <mergeCell ref="K2:N2"/>
    <mergeCell ref="K3:N3"/>
    <mergeCell ref="L4:N4"/>
    <mergeCell ref="A5:N5"/>
    <mergeCell ref="C14:C17"/>
    <mergeCell ref="A10:A13"/>
    <mergeCell ref="B10:B13"/>
    <mergeCell ref="C10:C13"/>
    <mergeCell ref="F7:N7"/>
    <mergeCell ref="A50:A53"/>
    <mergeCell ref="B50:B53"/>
    <mergeCell ref="C50:C53"/>
    <mergeCell ref="A70:A73"/>
    <mergeCell ref="B70:B73"/>
    <mergeCell ref="C70:C73"/>
    <mergeCell ref="A54:A57"/>
    <mergeCell ref="B54:B57"/>
    <mergeCell ref="C54:C57"/>
    <mergeCell ref="A58:A61"/>
    <mergeCell ref="B58:B61"/>
    <mergeCell ref="C58:C61"/>
    <mergeCell ref="A66:A69"/>
    <mergeCell ref="B66:B69"/>
    <mergeCell ref="C66:C69"/>
    <mergeCell ref="A62:A65"/>
    <mergeCell ref="B62:B65"/>
    <mergeCell ref="C62:C65"/>
    <mergeCell ref="A46:A49"/>
    <mergeCell ref="B26:B29"/>
    <mergeCell ref="C26:C29"/>
    <mergeCell ref="B46:B49"/>
    <mergeCell ref="C46:C49"/>
    <mergeCell ref="A30:A33"/>
    <mergeCell ref="B30:B33"/>
    <mergeCell ref="C30:C33"/>
    <mergeCell ref="A38:A41"/>
    <mergeCell ref="B38:B41"/>
    <mergeCell ref="C38:C41"/>
    <mergeCell ref="A42:A45"/>
    <mergeCell ref="A22:A25"/>
    <mergeCell ref="B22:B25"/>
    <mergeCell ref="C22:C25"/>
    <mergeCell ref="A18:A21"/>
    <mergeCell ref="B18:B21"/>
    <mergeCell ref="C18:C21"/>
    <mergeCell ref="B42:B45"/>
    <mergeCell ref="C42:C45"/>
    <mergeCell ref="I1:J1"/>
    <mergeCell ref="G3:J3"/>
    <mergeCell ref="F2:J2"/>
    <mergeCell ref="A34:A37"/>
    <mergeCell ref="B34:B37"/>
    <mergeCell ref="C34:C37"/>
    <mergeCell ref="H4:J4"/>
    <mergeCell ref="A6:A8"/>
    <mergeCell ref="B6:B8"/>
    <mergeCell ref="C6:C8"/>
    <mergeCell ref="D6:D8"/>
    <mergeCell ref="E7:E8"/>
    <mergeCell ref="A14:A17"/>
    <mergeCell ref="B14:B17"/>
    <mergeCell ref="A26:A29"/>
    <mergeCell ref="E6:N6"/>
    <mergeCell ref="A102:A105"/>
    <mergeCell ref="B102:B105"/>
    <mergeCell ref="C102:C105"/>
    <mergeCell ref="A94:A97"/>
    <mergeCell ref="B94:B97"/>
    <mergeCell ref="C94:C97"/>
    <mergeCell ref="A90:A93"/>
    <mergeCell ref="B90:B93"/>
    <mergeCell ref="C90:C93"/>
    <mergeCell ref="A114:A117"/>
    <mergeCell ref="B114:B117"/>
    <mergeCell ref="C114:C117"/>
    <mergeCell ref="A110:A113"/>
    <mergeCell ref="B110:B113"/>
    <mergeCell ref="C110:C113"/>
    <mergeCell ref="A106:A109"/>
    <mergeCell ref="B106:B109"/>
    <mergeCell ref="C106:C109"/>
    <mergeCell ref="A130:C133"/>
    <mergeCell ref="A118:A121"/>
    <mergeCell ref="B118:B121"/>
    <mergeCell ref="C118:C121"/>
    <mergeCell ref="A122:A125"/>
    <mergeCell ref="B122:B125"/>
    <mergeCell ref="C122:C125"/>
    <mergeCell ref="A126:A129"/>
    <mergeCell ref="B126:B129"/>
    <mergeCell ref="C126:C129"/>
    <mergeCell ref="A98:A101"/>
    <mergeCell ref="A82:A85"/>
    <mergeCell ref="B82:B85"/>
    <mergeCell ref="C82:C85"/>
    <mergeCell ref="A74:A77"/>
    <mergeCell ref="B74:B77"/>
    <mergeCell ref="C74:C77"/>
    <mergeCell ref="C78:C81"/>
    <mergeCell ref="B78:B81"/>
    <mergeCell ref="A78:A81"/>
    <mergeCell ref="B98:B101"/>
    <mergeCell ref="C98:C101"/>
    <mergeCell ref="A86:A89"/>
    <mergeCell ref="B86:B89"/>
    <mergeCell ref="C86:C89"/>
  </mergeCells>
  <phoneticPr fontId="4" type="noConversion"/>
  <pageMargins left="0.11811023622047245" right="0.11811023622047245" top="0.35433070866141736" bottom="0.35433070866141736" header="0.11811023622047245" footer="0.11811023622047245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206MO</dc:creator>
  <cp:lastModifiedBy>202MO</cp:lastModifiedBy>
  <cp:lastPrinted>2020-11-17T09:39:35Z</cp:lastPrinted>
  <dcterms:created xsi:type="dcterms:W3CDTF">2015-02-13T07:33:04Z</dcterms:created>
  <dcterms:modified xsi:type="dcterms:W3CDTF">2020-11-17T12:57:10Z</dcterms:modified>
</cp:coreProperties>
</file>