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155" windowHeight="11760"/>
  </bookViews>
  <sheets>
    <sheet name="приложение 6" sheetId="2" r:id="rId1"/>
  </sheets>
  <calcPr calcId="144525"/>
</workbook>
</file>

<file path=xl/calcChain.xml><?xml version="1.0" encoding="utf-8"?>
<calcChain xmlns="http://schemas.openxmlformats.org/spreadsheetml/2006/main">
  <c r="E17" i="2" l="1"/>
  <c r="G10" i="2"/>
  <c r="H58" i="2"/>
  <c r="G58" i="2"/>
  <c r="J67" i="2"/>
  <c r="I67" i="2"/>
  <c r="H67" i="2"/>
  <c r="G67" i="2"/>
  <c r="F67" i="2"/>
  <c r="E66" i="2"/>
  <c r="E65" i="2"/>
  <c r="E64" i="2"/>
  <c r="J71" i="2"/>
  <c r="I71" i="2"/>
  <c r="H71" i="2"/>
  <c r="J63" i="2"/>
  <c r="I63" i="2"/>
  <c r="H63" i="2"/>
  <c r="G63" i="2"/>
  <c r="E67" i="2" l="1"/>
  <c r="J22" i="2"/>
  <c r="H22" i="2"/>
  <c r="G22" i="2"/>
  <c r="I22" i="2"/>
  <c r="G43" i="2" l="1"/>
  <c r="H43" i="2"/>
  <c r="I43" i="2"/>
  <c r="J43" i="2"/>
  <c r="F43" i="2"/>
  <c r="J51" i="2"/>
  <c r="G55" i="2"/>
  <c r="H55" i="2"/>
  <c r="I55" i="2"/>
  <c r="J55" i="2"/>
  <c r="G51" i="2"/>
  <c r="H51" i="2"/>
  <c r="I51" i="2"/>
  <c r="K51" i="2"/>
  <c r="L51" i="2"/>
  <c r="G47" i="2"/>
  <c r="H47" i="2"/>
  <c r="I47" i="2"/>
  <c r="J47" i="2"/>
  <c r="G39" i="2"/>
  <c r="H39" i="2"/>
  <c r="I39" i="2"/>
  <c r="J39" i="2"/>
  <c r="G35" i="2"/>
  <c r="H35" i="2"/>
  <c r="I35" i="2"/>
  <c r="J35" i="2"/>
  <c r="G31" i="2"/>
  <c r="H31" i="2"/>
  <c r="I31" i="2"/>
  <c r="J31" i="2"/>
  <c r="K31" i="2"/>
  <c r="L31" i="2"/>
  <c r="F55" i="2"/>
  <c r="E55" i="2"/>
  <c r="E54" i="2"/>
  <c r="E53" i="2"/>
  <c r="E52" i="2"/>
  <c r="F51" i="2"/>
  <c r="E51" i="2" s="1"/>
  <c r="E50" i="2"/>
  <c r="E49" i="2"/>
  <c r="E48" i="2"/>
  <c r="F47" i="2"/>
  <c r="E47" i="2" s="1"/>
  <c r="E46" i="2"/>
  <c r="E45" i="2"/>
  <c r="E44" i="2"/>
  <c r="E42" i="2"/>
  <c r="E41" i="2"/>
  <c r="E40" i="2"/>
  <c r="F39" i="2"/>
  <c r="E38" i="2"/>
  <c r="E37" i="2"/>
  <c r="E36" i="2"/>
  <c r="F35" i="2"/>
  <c r="E35" i="2" s="1"/>
  <c r="E34" i="2"/>
  <c r="E33" i="2"/>
  <c r="E32" i="2"/>
  <c r="F73" i="2"/>
  <c r="F74" i="2"/>
  <c r="K11" i="2"/>
  <c r="L11" i="2"/>
  <c r="G21" i="2"/>
  <c r="H21" i="2"/>
  <c r="I21" i="2"/>
  <c r="J21" i="2"/>
  <c r="G20" i="2"/>
  <c r="H20" i="2"/>
  <c r="H23" i="2" s="1"/>
  <c r="I20" i="2"/>
  <c r="I23" i="2" s="1"/>
  <c r="J20" i="2"/>
  <c r="J23" i="2" s="1"/>
  <c r="F22" i="2"/>
  <c r="F21" i="2"/>
  <c r="F20" i="2"/>
  <c r="E43" i="2" l="1"/>
  <c r="E39" i="2"/>
  <c r="G23" i="2"/>
  <c r="F31" i="2"/>
  <c r="E30" i="2"/>
  <c r="E29" i="2"/>
  <c r="E28" i="2"/>
  <c r="G71" i="2"/>
  <c r="F13" i="2"/>
  <c r="F9" i="2" s="1"/>
  <c r="E31" i="2" l="1"/>
  <c r="F117" i="2"/>
  <c r="G13" i="2"/>
  <c r="G9" i="2" s="1"/>
  <c r="E21" i="2" l="1"/>
  <c r="J58" i="2"/>
  <c r="J10" i="2" s="1"/>
  <c r="I58" i="2"/>
  <c r="I10" i="2" s="1"/>
  <c r="H10" i="2"/>
  <c r="G11" i="2"/>
  <c r="F58" i="2"/>
  <c r="F57" i="2"/>
  <c r="G57" i="2"/>
  <c r="H57" i="2"/>
  <c r="I57" i="2"/>
  <c r="J57" i="2"/>
  <c r="J56" i="2"/>
  <c r="I56" i="2"/>
  <c r="H56" i="2"/>
  <c r="G56" i="2"/>
  <c r="F56" i="2"/>
  <c r="E20" i="2"/>
  <c r="J115" i="2"/>
  <c r="I115" i="2"/>
  <c r="H115" i="2"/>
  <c r="G115" i="2"/>
  <c r="F115" i="2"/>
  <c r="E115" i="2" s="1"/>
  <c r="E114" i="2"/>
  <c r="E113" i="2"/>
  <c r="E112" i="2"/>
  <c r="J111" i="2"/>
  <c r="I111" i="2"/>
  <c r="H111" i="2"/>
  <c r="G111" i="2"/>
  <c r="F111" i="2"/>
  <c r="E110" i="2"/>
  <c r="E109" i="2"/>
  <c r="E108" i="2"/>
  <c r="J107" i="2"/>
  <c r="I107" i="2"/>
  <c r="H107" i="2"/>
  <c r="G107" i="2"/>
  <c r="F107" i="2"/>
  <c r="E106" i="2"/>
  <c r="E105" i="2"/>
  <c r="E104" i="2"/>
  <c r="J103" i="2"/>
  <c r="I103" i="2"/>
  <c r="H103" i="2"/>
  <c r="F103" i="2"/>
  <c r="E102" i="2"/>
  <c r="E101" i="2"/>
  <c r="E100" i="2"/>
  <c r="J99" i="2"/>
  <c r="I99" i="2"/>
  <c r="H99" i="2"/>
  <c r="G99" i="2"/>
  <c r="F99" i="2"/>
  <c r="E98" i="2"/>
  <c r="E97" i="2"/>
  <c r="E96" i="2"/>
  <c r="J95" i="2"/>
  <c r="I95" i="2"/>
  <c r="H95" i="2"/>
  <c r="G95" i="2"/>
  <c r="F95" i="2"/>
  <c r="E94" i="2"/>
  <c r="E93" i="2"/>
  <c r="E92" i="2"/>
  <c r="J91" i="2"/>
  <c r="I91" i="2"/>
  <c r="H91" i="2"/>
  <c r="G91" i="2"/>
  <c r="F91" i="2"/>
  <c r="E90" i="2"/>
  <c r="E89" i="2"/>
  <c r="E88" i="2"/>
  <c r="J87" i="2"/>
  <c r="I87" i="2"/>
  <c r="H87" i="2"/>
  <c r="G87" i="2"/>
  <c r="F87" i="2"/>
  <c r="E86" i="2"/>
  <c r="E85" i="2"/>
  <c r="E84" i="2"/>
  <c r="J83" i="2"/>
  <c r="I83" i="2"/>
  <c r="H83" i="2"/>
  <c r="G83" i="2"/>
  <c r="F83" i="2"/>
  <c r="E82" i="2"/>
  <c r="E81" i="2"/>
  <c r="E80" i="2"/>
  <c r="J79" i="2"/>
  <c r="I79" i="2"/>
  <c r="H79" i="2"/>
  <c r="G79" i="2"/>
  <c r="F79" i="2"/>
  <c r="E78" i="2"/>
  <c r="E77" i="2"/>
  <c r="E73" i="2" s="1"/>
  <c r="E76" i="2"/>
  <c r="J74" i="2"/>
  <c r="I74" i="2"/>
  <c r="H74" i="2"/>
  <c r="G74" i="2"/>
  <c r="J73" i="2"/>
  <c r="I73" i="2"/>
  <c r="H73" i="2"/>
  <c r="G73" i="2"/>
  <c r="G117" i="2" s="1"/>
  <c r="J72" i="2"/>
  <c r="I72" i="2"/>
  <c r="I116" i="2" s="1"/>
  <c r="H72" i="2"/>
  <c r="H116" i="2" s="1"/>
  <c r="G72" i="2"/>
  <c r="F72" i="2"/>
  <c r="F116" i="2" s="1"/>
  <c r="F71" i="2"/>
  <c r="E71" i="2" s="1"/>
  <c r="E70" i="2"/>
  <c r="E69" i="2"/>
  <c r="E68" i="2"/>
  <c r="F63" i="2"/>
  <c r="E63" i="2" s="1"/>
  <c r="E62" i="2"/>
  <c r="E61" i="2"/>
  <c r="E60" i="2"/>
  <c r="E58" i="2"/>
  <c r="I59" i="2"/>
  <c r="G59" i="2"/>
  <c r="J27" i="2"/>
  <c r="I27" i="2"/>
  <c r="H27" i="2"/>
  <c r="G27" i="2"/>
  <c r="E26" i="2"/>
  <c r="E25" i="2"/>
  <c r="E24" i="2"/>
  <c r="I14" i="2"/>
  <c r="G14" i="2"/>
  <c r="E22" i="2"/>
  <c r="I13" i="2"/>
  <c r="I9" i="2" s="1"/>
  <c r="I11" i="2" s="1"/>
  <c r="F23" i="2"/>
  <c r="J19" i="2"/>
  <c r="I19" i="2"/>
  <c r="H19" i="2"/>
  <c r="G19" i="2"/>
  <c r="F19" i="2"/>
  <c r="E18" i="2"/>
  <c r="E16" i="2"/>
  <c r="J14" i="2"/>
  <c r="H14" i="2"/>
  <c r="F14" i="2"/>
  <c r="J13" i="2"/>
  <c r="J9" i="2" s="1"/>
  <c r="J11" i="2" s="1"/>
  <c r="H13" i="2"/>
  <c r="H9" i="2" s="1"/>
  <c r="H11" i="2" s="1"/>
  <c r="J12" i="2"/>
  <c r="I12" i="2"/>
  <c r="I15" i="2" s="1"/>
  <c r="H12" i="2"/>
  <c r="G12" i="2"/>
  <c r="G15" i="2" s="1"/>
  <c r="F12" i="2"/>
  <c r="E72" i="2"/>
  <c r="E99" i="2"/>
  <c r="G116" i="2"/>
  <c r="I75" i="2"/>
  <c r="F75" i="2"/>
  <c r="J75" i="2"/>
  <c r="E83" i="2"/>
  <c r="E91" i="2"/>
  <c r="I117" i="2"/>
  <c r="E79" i="2"/>
  <c r="E111" i="2"/>
  <c r="F15" i="2"/>
  <c r="I118" i="2"/>
  <c r="H117" i="2"/>
  <c r="E8" i="2"/>
  <c r="J116" i="2"/>
  <c r="G118" i="2" l="1"/>
  <c r="G119" i="2" s="1"/>
  <c r="J118" i="2"/>
  <c r="H118" i="2"/>
  <c r="H119" i="2" s="1"/>
  <c r="H59" i="2"/>
  <c r="E14" i="2"/>
  <c r="E9" i="2"/>
  <c r="E56" i="2"/>
  <c r="F10" i="2"/>
  <c r="F118" i="2" s="1"/>
  <c r="E13" i="2"/>
  <c r="J117" i="2"/>
  <c r="J59" i="2"/>
  <c r="E107" i="2"/>
  <c r="E95" i="2"/>
  <c r="E87" i="2"/>
  <c r="E74" i="2"/>
  <c r="E12" i="2"/>
  <c r="H15" i="2"/>
  <c r="J15" i="2"/>
  <c r="E19" i="2"/>
  <c r="E23" i="2"/>
  <c r="E57" i="2"/>
  <c r="I119" i="2"/>
  <c r="H75" i="2"/>
  <c r="G75" i="2"/>
  <c r="F59" i="2"/>
  <c r="E59" i="2" s="1"/>
  <c r="E116" i="2"/>
  <c r="E27" i="2"/>
  <c r="E103" i="2"/>
  <c r="J119" i="2" l="1"/>
  <c r="E118" i="2"/>
  <c r="E15" i="2"/>
  <c r="E117" i="2"/>
  <c r="E75" i="2"/>
  <c r="F11" i="2"/>
  <c r="E11" i="2" s="1"/>
  <c r="E10" i="2"/>
  <c r="F119" i="2"/>
  <c r="E119" i="2" l="1"/>
</calcChain>
</file>

<file path=xl/sharedStrings.xml><?xml version="1.0" encoding="utf-8"?>
<sst xmlns="http://schemas.openxmlformats.org/spreadsheetml/2006/main" count="203" uniqueCount="75">
  <si>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</si>
  <si>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</si>
  <si>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</si>
  <si>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</si>
  <si>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</si>
  <si>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</si>
  <si>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</si>
  <si>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</si>
  <si>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</si>
  <si>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</si>
  <si>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№</t>
  </si>
  <si>
    <t>Всего</t>
  </si>
  <si>
    <t>в том числе по годам</t>
  </si>
  <si>
    <t>1</t>
  </si>
  <si>
    <t>Руководители учреждений</t>
  </si>
  <si>
    <t>областной бюджет</t>
  </si>
  <si>
    <t>бюджет городского округа</t>
  </si>
  <si>
    <t>внебюджетные источники</t>
  </si>
  <si>
    <t>итого</t>
  </si>
  <si>
    <t>Мероприятия по энергосбережению и повышению энергетической эффективности объектов наружного освещения</t>
  </si>
  <si>
    <t>Клинцовская городская администрация</t>
  </si>
  <si>
    <t>1.1.1</t>
  </si>
  <si>
    <t xml:space="preserve">Мероприятия по энергосбережению и повышению энергетической эффективности систем теплоснабжения  </t>
  </si>
  <si>
    <t>Организации коммунального комплекса</t>
  </si>
  <si>
    <t>1.2.1</t>
  </si>
  <si>
    <t xml:space="preserve">Замена тепловых сетей с использованием энергоэффективного оборудования, применение эффективных технологий при восстановлении тепловой изоляции </t>
  </si>
  <si>
    <t>МУП "Тепловые сети"</t>
  </si>
  <si>
    <t xml:space="preserve">Мероприятия по энергосбережению и повышению энергетической эффективности систем водоснабжения и водоотведения  </t>
  </si>
  <si>
    <t>МУП "ВКХ г.Клинцы"</t>
  </si>
  <si>
    <t>1.3.1</t>
  </si>
  <si>
    <t>1.3.2</t>
  </si>
  <si>
    <t>2</t>
  </si>
  <si>
    <t xml:space="preserve">Мероприятия по энергосбережению и повышению энергетической эффективности жилищного фонда. </t>
  </si>
  <si>
    <t>Управляющие компании, собственники помещений</t>
  </si>
  <si>
    <t>Тепловая изоляция трубопроводов и оборудования, разводящих трубопроводов отопления и горячего водоснабжения в многоквартирынх домах,  ремонт систем  отопления и ГВС: ремонт изоляции трубопроводов системы отопления и горячего водоснабжения в подвальных помещениях с примененим энергоэффективных материалов, модернизация трубопроводов и арматуры системы отопления, обеспечение рециркуляции воды в системе ГВС</t>
  </si>
  <si>
    <t>Утепление  и замена  оконных блоков и дверей</t>
  </si>
  <si>
    <t>Перекладка электрических сетей для снижения потерь электроэнергии, повышение энергетической эффективности систем освещения зданий, строений, сооружений: замена ламп накаливания на энергоэффективные лампы, установка оборудования для автоматического освещения помещений в местах общего пользования</t>
  </si>
  <si>
    <t>Модернизация трубопроводов и арматуры системы ХВС</t>
  </si>
  <si>
    <t>Промывка стояков и трубопроводов системы отопления</t>
  </si>
  <si>
    <t>Утепление пола чердака</t>
  </si>
  <si>
    <t>Заделка межпанельных и компенсационных швов в стенах здания</t>
  </si>
  <si>
    <t>2.8</t>
  </si>
  <si>
    <t>Установка балансировочных вентилей и балансировка системы отопления</t>
  </si>
  <si>
    <t>2.9</t>
  </si>
  <si>
    <t>Установка запорных вентилей на радиаторах</t>
  </si>
  <si>
    <t>2.10</t>
  </si>
  <si>
    <t xml:space="preserve">Возмещение затрат по установке общедомовых приборов учета коммунальных ресурсов в многоквартирных домах, соразмерно доле помещений, находящихся в муниципальной собственности, в праве общей собственности на это имущество </t>
  </si>
  <si>
    <t>Ответственный исполнитель</t>
  </si>
  <si>
    <t xml:space="preserve">Источник финансового обеспечения
</t>
  </si>
  <si>
    <t xml:space="preserve">Наименование подпрограммы, основное мероприятие, мероприятие
</t>
  </si>
  <si>
    <t xml:space="preserve">Итого по подпрограмме 
</t>
  </si>
  <si>
    <t xml:space="preserve">Объем средств на реализацию, рублей
</t>
  </si>
  <si>
    <r>
      <t xml:space="preserve">Энергосбережение и повышение энергетической эффективности на территории городского округа "город Клинцы Брянской области" (2016-2020 годы)  </t>
    </r>
    <r>
      <rPr>
        <sz val="8"/>
        <rFont val="Arial"/>
        <family val="2"/>
        <charset val="204"/>
      </rPr>
      <t xml:space="preserve">                                                      Мероприятия по энергосбережению и повышению энергетической эффективности в коммунальной и производственной сферах. </t>
    </r>
  </si>
  <si>
    <t xml:space="preserve">План реализации муниципальной программы "Развитие топливно-энергетического комплекса,                                                                                                                                                         жилищно-коммунального и дорожного хозяйства городского округа "город Клинцы Брянской области"" (2016-2020 годы) </t>
  </si>
  <si>
    <t>ООО "Клинцовская ТЭЦ"</t>
  </si>
  <si>
    <t>1.2.5</t>
  </si>
  <si>
    <t>1.2.6</t>
  </si>
  <si>
    <t>1.2.7</t>
  </si>
  <si>
    <t>1.2.8</t>
  </si>
  <si>
    <t>Замена водогрейного котла ст. № 1</t>
  </si>
  <si>
    <t>Замена водогрейного котла ст. № 2</t>
  </si>
  <si>
    <t>Реконструкция автоматики безопасности водогрейных котлов ПТВМ-50 ст. № 1, 2 в соответствии с требованиями безопасности, автоматики управления котлами и общекотельной автоматики</t>
  </si>
  <si>
    <t>Строительство паровой котельной общей паропроизводительностью 10 тн/час с деаэраторами для обеспечения нормативного качества сетевой воды</t>
  </si>
  <si>
    <t>Строительчтво насосной станции (сетевые насосы для зимнего и летнего режимов работы котельной)</t>
  </si>
  <si>
    <t>Строительство инженерных коммуникаций, в т.ч.: тепловые сети; газопровод; сети электрические; сети водопровода и канализации</t>
  </si>
  <si>
    <t>Строительство газопоршневой установки тепловой мощностью 7 Гкал/час в горячей воде и электрической мощностью 9 МВт</t>
  </si>
  <si>
    <t>1.2.2</t>
  </si>
  <si>
    <t>1.2.3</t>
  </si>
  <si>
    <t>1.2.4</t>
  </si>
  <si>
    <t xml:space="preserve">                                                          Приложение 6 к муниципальной программе "Развитие топливно-энергетического комплекса, жилищно-коммунального хозяйства городского округа "город Клинцы Брянской области"" (2016-2020 годы)</t>
  </si>
  <si>
    <t>Реконструкция уличного освещения (муниципальный контракт на оказание услуг энергосервиса для муниципальных нужд)</t>
  </si>
  <si>
    <t>Установка насосного агрегата на КНС ул. Складочная в замен изношенного оборудования</t>
  </si>
  <si>
    <t>1.3.3</t>
  </si>
  <si>
    <t>Замена насосных агрегатов на артезианских скважинах № 1, 2, 3, 4, 5, 6 ЭЦВ-10-65-110 (32 кВт) на ЭЦВ-10-65-90 (27 кВт)</t>
  </si>
  <si>
    <t>Установка дренажного насоса агрегата ЗК-6 можностью 11,5 кВт на станции I подъема вместо 15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</si>
</sst>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3" xfId="0" applyBorder="1"/>
    <xf numFmtId="0" fontId="7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topLeftCell="A103" zoomScale="130" zoomScaleNormal="130" workbookViewId="0">
      <selection activeCell="B68" sqref="B68:B71"/>
    </sheetView>
  </sheetViews>
  <sheetFormatPr defaultRowHeight="15" x14ac:dyDescent="0.25"/>
  <cols>
    <col min="1" max="1" width="5.85546875" customWidth="1"/>
    <col min="2" max="2" width="35.140625" customWidth="1"/>
    <col min="3" max="3" width="12.7109375" customWidth="1"/>
    <col min="4" max="4" width="15.140625" customWidth="1"/>
    <col min="5" max="5" width="16" customWidth="1"/>
    <col min="6" max="6" width="14.28515625" customWidth="1"/>
    <col min="7" max="7" width="13.28515625" customWidth="1"/>
    <col min="8" max="9" width="12" customWidth="1"/>
    <col min="10" max="10" width="11.7109375" customWidth="1"/>
    <col min="11" max="11" width="0.140625" hidden="1" customWidth="1"/>
    <col min="12" max="12" width="11.140625" hidden="1" customWidth="1"/>
    <col min="13" max="13" width="15" customWidth="1"/>
  </cols>
  <sheetData>
    <row r="1" spans="1:13" ht="75.75" customHeight="1" x14ac:dyDescent="0.25">
      <c r="A1" s="2"/>
      <c r="B1" s="2"/>
      <c r="C1" s="2"/>
      <c r="D1" s="2"/>
      <c r="E1" s="2"/>
      <c r="F1" s="2"/>
      <c r="G1" s="2"/>
      <c r="H1" s="38" t="s">
        <v>69</v>
      </c>
      <c r="I1" s="38"/>
      <c r="J1" s="38"/>
      <c r="K1" s="38"/>
      <c r="L1" s="38"/>
    </row>
    <row r="2" spans="1:13" ht="36" customHeight="1" x14ac:dyDescent="0.25">
      <c r="A2" s="39" t="s">
        <v>53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3" ht="9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26.25" customHeight="1" x14ac:dyDescent="0.25">
      <c r="A4" s="27" t="s">
        <v>10</v>
      </c>
      <c r="B4" s="27" t="s">
        <v>49</v>
      </c>
      <c r="C4" s="27" t="s">
        <v>47</v>
      </c>
      <c r="D4" s="27" t="s">
        <v>48</v>
      </c>
      <c r="E4" s="27" t="s">
        <v>51</v>
      </c>
      <c r="F4" s="27"/>
      <c r="G4" s="27"/>
      <c r="H4" s="27"/>
      <c r="I4" s="27"/>
      <c r="J4" s="27"/>
      <c r="K4" s="27"/>
      <c r="L4" s="27"/>
      <c r="M4" s="14"/>
    </row>
    <row r="5" spans="1:13" ht="24" customHeight="1" x14ac:dyDescent="0.25">
      <c r="A5" s="27"/>
      <c r="B5" s="27"/>
      <c r="C5" s="27"/>
      <c r="D5" s="27"/>
      <c r="E5" s="27" t="s">
        <v>11</v>
      </c>
      <c r="F5" s="34" t="s">
        <v>12</v>
      </c>
      <c r="G5" s="34"/>
      <c r="H5" s="34"/>
      <c r="I5" s="34"/>
      <c r="J5" s="34"/>
      <c r="K5" s="34"/>
      <c r="L5" s="34"/>
      <c r="M5" s="14"/>
    </row>
    <row r="6" spans="1:13" ht="29.25" customHeight="1" x14ac:dyDescent="0.25">
      <c r="A6" s="27"/>
      <c r="B6" s="27"/>
      <c r="C6" s="27"/>
      <c r="D6" s="27"/>
      <c r="E6" s="27"/>
      <c r="F6" s="3">
        <v>2016</v>
      </c>
      <c r="G6" s="3">
        <v>2017</v>
      </c>
      <c r="H6" s="3">
        <v>2018</v>
      </c>
      <c r="I6" s="3">
        <v>2019</v>
      </c>
      <c r="J6" s="3">
        <v>2020</v>
      </c>
      <c r="K6" s="16"/>
      <c r="L6" s="17"/>
    </row>
    <row r="7" spans="1:13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5">
        <v>8</v>
      </c>
      <c r="G7" s="15">
        <v>9</v>
      </c>
      <c r="H7" s="15">
        <v>10</v>
      </c>
      <c r="I7" s="15">
        <v>11</v>
      </c>
      <c r="J7" s="15">
        <v>12</v>
      </c>
    </row>
    <row r="8" spans="1:13" x14ac:dyDescent="0.25">
      <c r="A8" s="23" t="s">
        <v>13</v>
      </c>
      <c r="B8" s="35" t="s">
        <v>52</v>
      </c>
      <c r="C8" s="37" t="s">
        <v>14</v>
      </c>
      <c r="D8" s="4" t="s">
        <v>15</v>
      </c>
      <c r="E8" s="5">
        <f t="shared" ref="E8:E31" si="0">SUM(F8:J8)</f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</row>
    <row r="9" spans="1:13" ht="22.5" x14ac:dyDescent="0.25">
      <c r="A9" s="23"/>
      <c r="B9" s="36"/>
      <c r="C9" s="37"/>
      <c r="D9" s="4" t="s">
        <v>16</v>
      </c>
      <c r="E9" s="5">
        <f t="shared" si="0"/>
        <v>20341579.41</v>
      </c>
      <c r="F9" s="5">
        <f>F13</f>
        <v>9488867.8100000005</v>
      </c>
      <c r="G9" s="5">
        <f>G13</f>
        <v>7852711.5999999996</v>
      </c>
      <c r="H9" s="5">
        <f t="shared" ref="H9:J9" si="1">H13</f>
        <v>1000000</v>
      </c>
      <c r="I9" s="5">
        <f t="shared" si="1"/>
        <v>1000000</v>
      </c>
      <c r="J9" s="5">
        <f t="shared" si="1"/>
        <v>1000000</v>
      </c>
    </row>
    <row r="10" spans="1:13" ht="22.5" x14ac:dyDescent="0.25">
      <c r="A10" s="23"/>
      <c r="B10" s="36"/>
      <c r="C10" s="37"/>
      <c r="D10" s="4" t="s">
        <v>17</v>
      </c>
      <c r="E10" s="5">
        <f t="shared" si="0"/>
        <v>322538160</v>
      </c>
      <c r="F10" s="5">
        <f>F22+F58</f>
        <v>0</v>
      </c>
      <c r="G10" s="5">
        <f>G22+G58</f>
        <v>227199580</v>
      </c>
      <c r="H10" s="5">
        <f>H22+H58</f>
        <v>67778680</v>
      </c>
      <c r="I10" s="5">
        <f>I22+I58</f>
        <v>101680</v>
      </c>
      <c r="J10" s="5">
        <f>J22+J58</f>
        <v>27458220</v>
      </c>
    </row>
    <row r="11" spans="1:13" ht="30" customHeight="1" x14ac:dyDescent="0.25">
      <c r="A11" s="23"/>
      <c r="B11" s="36"/>
      <c r="C11" s="37"/>
      <c r="D11" s="4" t="s">
        <v>18</v>
      </c>
      <c r="E11" s="5">
        <f t="shared" si="0"/>
        <v>342879739.40999997</v>
      </c>
      <c r="F11" s="5">
        <f>F8+F9+F10</f>
        <v>9488867.8100000005</v>
      </c>
      <c r="G11" s="5">
        <f>G8+G9+G10</f>
        <v>235052291.59999999</v>
      </c>
      <c r="H11" s="5">
        <f t="shared" ref="H11:L11" si="2">H8+H9+H10</f>
        <v>68778680</v>
      </c>
      <c r="I11" s="5">
        <f t="shared" si="2"/>
        <v>1101680</v>
      </c>
      <c r="J11" s="5">
        <f t="shared" si="2"/>
        <v>28458220</v>
      </c>
      <c r="K11" s="5">
        <f t="shared" si="2"/>
        <v>0</v>
      </c>
      <c r="L11" s="5">
        <f t="shared" si="2"/>
        <v>0</v>
      </c>
    </row>
    <row r="12" spans="1:13" x14ac:dyDescent="0.25">
      <c r="A12" s="23" t="s">
        <v>0</v>
      </c>
      <c r="B12" s="41" t="s">
        <v>19</v>
      </c>
      <c r="C12" s="42" t="s">
        <v>20</v>
      </c>
      <c r="D12" s="6" t="s">
        <v>15</v>
      </c>
      <c r="E12" s="7">
        <f t="shared" si="0"/>
        <v>0</v>
      </c>
      <c r="F12" s="7">
        <f>SUM(F16)</f>
        <v>0</v>
      </c>
      <c r="G12" s="7">
        <f>SUM(G16)</f>
        <v>0</v>
      </c>
      <c r="H12" s="7">
        <f>SUM(H16)</f>
        <v>0</v>
      </c>
      <c r="I12" s="7">
        <f>SUM(I16)</f>
        <v>0</v>
      </c>
      <c r="J12" s="7">
        <f>SUM(J16)</f>
        <v>0</v>
      </c>
    </row>
    <row r="13" spans="1:13" ht="22.5" x14ac:dyDescent="0.25">
      <c r="A13" s="23"/>
      <c r="B13" s="41"/>
      <c r="C13" s="42"/>
      <c r="D13" s="6" t="s">
        <v>16</v>
      </c>
      <c r="E13" s="7">
        <f t="shared" si="0"/>
        <v>20341579.41</v>
      </c>
      <c r="F13" s="7">
        <f>F17</f>
        <v>9488867.8100000005</v>
      </c>
      <c r="G13" s="7">
        <f>G17</f>
        <v>7852711.5999999996</v>
      </c>
      <c r="H13" s="7">
        <f>H17</f>
        <v>1000000</v>
      </c>
      <c r="I13" s="7">
        <f>I17</f>
        <v>1000000</v>
      </c>
      <c r="J13" s="7">
        <f>J17</f>
        <v>1000000</v>
      </c>
    </row>
    <row r="14" spans="1:13" ht="22.5" x14ac:dyDescent="0.25">
      <c r="A14" s="23"/>
      <c r="B14" s="41"/>
      <c r="C14" s="42"/>
      <c r="D14" s="6" t="s">
        <v>17</v>
      </c>
      <c r="E14" s="7">
        <f t="shared" si="0"/>
        <v>0</v>
      </c>
      <c r="F14" s="7">
        <f>SUM(F18)</f>
        <v>0</v>
      </c>
      <c r="G14" s="7">
        <f>SUM(G18)</f>
        <v>0</v>
      </c>
      <c r="H14" s="7">
        <f>SUM(H18)</f>
        <v>0</v>
      </c>
      <c r="I14" s="7">
        <f>SUM(I18)</f>
        <v>0</v>
      </c>
      <c r="J14" s="7">
        <f>SUM(J18)</f>
        <v>0</v>
      </c>
    </row>
    <row r="15" spans="1:13" ht="30" customHeight="1" x14ac:dyDescent="0.25">
      <c r="A15" s="23"/>
      <c r="B15" s="41"/>
      <c r="C15" s="42"/>
      <c r="D15" s="6" t="s">
        <v>18</v>
      </c>
      <c r="E15" s="7">
        <f t="shared" si="0"/>
        <v>20341579.41</v>
      </c>
      <c r="F15" s="7">
        <f>SUM(F12:F14)</f>
        <v>9488867.8100000005</v>
      </c>
      <c r="G15" s="7">
        <f>SUM(G12:G14)</f>
        <v>7852711.5999999996</v>
      </c>
      <c r="H15" s="7">
        <f>SUM(H12:H14)</f>
        <v>1000000</v>
      </c>
      <c r="I15" s="7">
        <f>SUM(I12:I14)</f>
        <v>1000000</v>
      </c>
      <c r="J15" s="7">
        <f>SUM(J12:J14)</f>
        <v>1000000</v>
      </c>
    </row>
    <row r="16" spans="1:13" ht="26.25" customHeight="1" x14ac:dyDescent="0.25">
      <c r="A16" s="23" t="s">
        <v>21</v>
      </c>
      <c r="B16" s="40" t="s">
        <v>70</v>
      </c>
      <c r="C16" s="27" t="s">
        <v>20</v>
      </c>
      <c r="D16" s="3" t="s">
        <v>15</v>
      </c>
      <c r="E16" s="8">
        <f t="shared" si="0"/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3" ht="35.25" customHeight="1" x14ac:dyDescent="0.25">
      <c r="A17" s="23"/>
      <c r="B17" s="40"/>
      <c r="C17" s="27"/>
      <c r="D17" s="3" t="s">
        <v>16</v>
      </c>
      <c r="E17" s="8">
        <f>SUM(F17:J17)</f>
        <v>20341579.41</v>
      </c>
      <c r="F17" s="9">
        <v>9488867.8100000005</v>
      </c>
      <c r="G17" s="9">
        <v>7852711.5999999996</v>
      </c>
      <c r="H17" s="9">
        <v>1000000</v>
      </c>
      <c r="I17" s="9">
        <v>1000000</v>
      </c>
      <c r="J17" s="9">
        <v>1000000</v>
      </c>
    </row>
    <row r="18" spans="1:13" ht="26.25" customHeight="1" x14ac:dyDescent="0.25">
      <c r="A18" s="23"/>
      <c r="B18" s="40"/>
      <c r="C18" s="27"/>
      <c r="D18" s="3" t="s">
        <v>17</v>
      </c>
      <c r="E18" s="8">
        <f t="shared" si="0"/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3" ht="30" customHeight="1" x14ac:dyDescent="0.25">
      <c r="A19" s="23"/>
      <c r="B19" s="40"/>
      <c r="C19" s="27"/>
      <c r="D19" s="3" t="s">
        <v>18</v>
      </c>
      <c r="E19" s="8">
        <f t="shared" si="0"/>
        <v>20341579.41</v>
      </c>
      <c r="F19" s="9">
        <f>SUM(F16:F18)</f>
        <v>9488867.8100000005</v>
      </c>
      <c r="G19" s="9">
        <f>SUM(G16:G18)</f>
        <v>7852711.5999999996</v>
      </c>
      <c r="H19" s="9">
        <f>SUM(H16:H18)</f>
        <v>1000000</v>
      </c>
      <c r="I19" s="9">
        <f>SUM(I16:I18)</f>
        <v>1000000</v>
      </c>
      <c r="J19" s="9">
        <f>SUM(J16:J18)</f>
        <v>1000000</v>
      </c>
    </row>
    <row r="20" spans="1:13" x14ac:dyDescent="0.25">
      <c r="A20" s="23" t="s">
        <v>1</v>
      </c>
      <c r="B20" s="43" t="s">
        <v>22</v>
      </c>
      <c r="C20" s="44" t="s">
        <v>23</v>
      </c>
      <c r="D20" s="10" t="s">
        <v>15</v>
      </c>
      <c r="E20" s="7">
        <f t="shared" si="0"/>
        <v>0</v>
      </c>
      <c r="F20" s="11">
        <f>SUM(F24, F28)</f>
        <v>0</v>
      </c>
      <c r="G20" s="11">
        <f t="shared" ref="G20:J20" si="3">SUM(G24, G28)</f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</row>
    <row r="21" spans="1:13" ht="22.5" x14ac:dyDescent="0.25">
      <c r="A21" s="23"/>
      <c r="B21" s="43"/>
      <c r="C21" s="44"/>
      <c r="D21" s="10" t="s">
        <v>16</v>
      </c>
      <c r="E21" s="7">
        <f t="shared" si="0"/>
        <v>0</v>
      </c>
      <c r="F21" s="11">
        <f>SUM(F25,F29)</f>
        <v>0</v>
      </c>
      <c r="G21" s="11">
        <f t="shared" ref="G21:J21" si="4">SUM(G25,G29)</f>
        <v>0</v>
      </c>
      <c r="H21" s="11">
        <f t="shared" si="4"/>
        <v>0</v>
      </c>
      <c r="I21" s="11">
        <f t="shared" si="4"/>
        <v>0</v>
      </c>
      <c r="J21" s="11">
        <f t="shared" si="4"/>
        <v>0</v>
      </c>
    </row>
    <row r="22" spans="1:13" ht="22.5" x14ac:dyDescent="0.25">
      <c r="A22" s="23"/>
      <c r="B22" s="43"/>
      <c r="C22" s="44"/>
      <c r="D22" s="10" t="s">
        <v>17</v>
      </c>
      <c r="E22" s="7">
        <f t="shared" si="0"/>
        <v>322132000</v>
      </c>
      <c r="F22" s="11">
        <f>SUM(F26, F30)</f>
        <v>0</v>
      </c>
      <c r="G22" s="11">
        <f>SUM(G26, G30, G34, G38,G42, G54)</f>
        <v>227092000</v>
      </c>
      <c r="H22" s="11">
        <f>SUM(H26, H30, H34, H38,H42, H54, H46,H50)</f>
        <v>67677000</v>
      </c>
      <c r="I22" s="11">
        <f t="shared" ref="I22" si="5">SUM(I26, I30, I34, I38,I42, I54)</f>
        <v>0</v>
      </c>
      <c r="J22" s="11">
        <f>SUM(J26, J30, J34, J38,J42, J50, J54)</f>
        <v>27363000</v>
      </c>
    </row>
    <row r="23" spans="1:13" x14ac:dyDescent="0.25">
      <c r="A23" s="23"/>
      <c r="B23" s="43"/>
      <c r="C23" s="44"/>
      <c r="D23" s="10" t="s">
        <v>18</v>
      </c>
      <c r="E23" s="7">
        <f t="shared" si="0"/>
        <v>322132000</v>
      </c>
      <c r="F23" s="11">
        <f>SUM(F20:F22)</f>
        <v>0</v>
      </c>
      <c r="G23" s="11">
        <f t="shared" ref="G23:J23" si="6">SUM(G20:G22)</f>
        <v>227092000</v>
      </c>
      <c r="H23" s="11">
        <f t="shared" si="6"/>
        <v>67677000</v>
      </c>
      <c r="I23" s="11">
        <f t="shared" si="6"/>
        <v>0</v>
      </c>
      <c r="J23" s="11">
        <f t="shared" si="6"/>
        <v>27363000</v>
      </c>
      <c r="M23" s="21"/>
    </row>
    <row r="24" spans="1:13" ht="21" customHeight="1" x14ac:dyDescent="0.25">
      <c r="A24" s="23" t="s">
        <v>24</v>
      </c>
      <c r="B24" s="40" t="s">
        <v>25</v>
      </c>
      <c r="C24" s="27" t="s">
        <v>26</v>
      </c>
      <c r="D24" s="3" t="s">
        <v>15</v>
      </c>
      <c r="E24" s="8">
        <f t="shared" si="0"/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3" ht="22.5" x14ac:dyDescent="0.25">
      <c r="A25" s="23"/>
      <c r="B25" s="40"/>
      <c r="C25" s="27"/>
      <c r="D25" s="3" t="s">
        <v>16</v>
      </c>
      <c r="E25" s="8">
        <f t="shared" si="0"/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3" ht="22.5" x14ac:dyDescent="0.25">
      <c r="A26" s="23"/>
      <c r="B26" s="40"/>
      <c r="C26" s="27"/>
      <c r="D26" s="3" t="s">
        <v>17</v>
      </c>
      <c r="E26" s="8">
        <f t="shared" si="0"/>
        <v>300000</v>
      </c>
      <c r="F26" s="8">
        <v>0</v>
      </c>
      <c r="G26" s="9">
        <v>300000</v>
      </c>
      <c r="H26" s="9">
        <v>0</v>
      </c>
      <c r="I26" s="9">
        <v>0</v>
      </c>
      <c r="J26" s="9">
        <v>0</v>
      </c>
    </row>
    <row r="27" spans="1:13" x14ac:dyDescent="0.25">
      <c r="A27" s="23"/>
      <c r="B27" s="40"/>
      <c r="C27" s="27"/>
      <c r="D27" s="3" t="s">
        <v>18</v>
      </c>
      <c r="E27" s="8">
        <f t="shared" si="0"/>
        <v>300000</v>
      </c>
      <c r="F27" s="8">
        <v>0</v>
      </c>
      <c r="G27" s="9">
        <f>SUM(G24:G26)</f>
        <v>300000</v>
      </c>
      <c r="H27" s="9">
        <f>SUM(H24:H26)</f>
        <v>0</v>
      </c>
      <c r="I27" s="9">
        <f>SUM(I24:I26)</f>
        <v>0</v>
      </c>
      <c r="J27" s="9">
        <f>SUM(J24:J26)</f>
        <v>0</v>
      </c>
    </row>
    <row r="28" spans="1:13" s="19" customFormat="1" ht="11.25" customHeight="1" x14ac:dyDescent="0.25">
      <c r="A28" s="23" t="s">
        <v>66</v>
      </c>
      <c r="B28" s="28" t="s">
        <v>65</v>
      </c>
      <c r="C28" s="31" t="s">
        <v>54</v>
      </c>
      <c r="D28" s="18" t="s">
        <v>15</v>
      </c>
      <c r="E28" s="8">
        <f t="shared" si="0"/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3" s="19" customFormat="1" ht="11.25" customHeight="1" x14ac:dyDescent="0.25">
      <c r="A29" s="23"/>
      <c r="B29" s="29"/>
      <c r="C29" s="32"/>
      <c r="D29" s="18" t="s">
        <v>16</v>
      </c>
      <c r="E29" s="8">
        <f t="shared" si="0"/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3" s="19" customFormat="1" ht="11.25" customHeight="1" x14ac:dyDescent="0.25">
      <c r="A30" s="23"/>
      <c r="B30" s="29"/>
      <c r="C30" s="32"/>
      <c r="D30" s="18" t="s">
        <v>17</v>
      </c>
      <c r="E30" s="8">
        <f t="shared" si="0"/>
        <v>162050000</v>
      </c>
      <c r="F30" s="12">
        <v>0</v>
      </c>
      <c r="G30" s="8">
        <v>162050000</v>
      </c>
      <c r="H30" s="8">
        <v>0</v>
      </c>
      <c r="I30" s="8">
        <v>0</v>
      </c>
      <c r="J30" s="8">
        <v>0</v>
      </c>
    </row>
    <row r="31" spans="1:13" s="19" customFormat="1" ht="11.25" customHeight="1" x14ac:dyDescent="0.25">
      <c r="A31" s="23"/>
      <c r="B31" s="30"/>
      <c r="C31" s="33"/>
      <c r="D31" s="18" t="s">
        <v>18</v>
      </c>
      <c r="E31" s="8">
        <f t="shared" si="0"/>
        <v>162050000</v>
      </c>
      <c r="F31" s="8">
        <f>SUM(F28:F30)</f>
        <v>0</v>
      </c>
      <c r="G31" s="8">
        <f t="shared" ref="G31:L31" si="7">SUM(G28:G30)</f>
        <v>162050000</v>
      </c>
      <c r="H31" s="8">
        <f t="shared" si="7"/>
        <v>0</v>
      </c>
      <c r="I31" s="8">
        <f t="shared" si="7"/>
        <v>0</v>
      </c>
      <c r="J31" s="8">
        <f t="shared" si="7"/>
        <v>0</v>
      </c>
      <c r="K31" s="8">
        <f t="shared" si="7"/>
        <v>0</v>
      </c>
      <c r="L31" s="8">
        <f t="shared" si="7"/>
        <v>0</v>
      </c>
    </row>
    <row r="32" spans="1:13" s="19" customFormat="1" ht="11.25" customHeight="1" x14ac:dyDescent="0.25">
      <c r="A32" s="23" t="s">
        <v>67</v>
      </c>
      <c r="B32" s="28" t="s">
        <v>59</v>
      </c>
      <c r="C32" s="31" t="s">
        <v>54</v>
      </c>
      <c r="D32" s="18" t="s">
        <v>15</v>
      </c>
      <c r="E32" s="8">
        <f t="shared" ref="E32:E55" si="8">SUM(F32:J32)</f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s="19" customFormat="1" ht="11.25" customHeight="1" x14ac:dyDescent="0.25">
      <c r="A33" s="23"/>
      <c r="B33" s="29"/>
      <c r="C33" s="32"/>
      <c r="D33" s="18" t="s">
        <v>16</v>
      </c>
      <c r="E33" s="8">
        <f t="shared" si="8"/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s="19" customFormat="1" ht="11.25" customHeight="1" x14ac:dyDescent="0.25">
      <c r="A34" s="23"/>
      <c r="B34" s="29"/>
      <c r="C34" s="32"/>
      <c r="D34" s="18" t="s">
        <v>17</v>
      </c>
      <c r="E34" s="8">
        <f t="shared" si="8"/>
        <v>14422000</v>
      </c>
      <c r="F34" s="12">
        <v>0</v>
      </c>
      <c r="G34" s="8">
        <v>14422000</v>
      </c>
      <c r="H34" s="8">
        <v>0</v>
      </c>
      <c r="I34" s="8">
        <v>0</v>
      </c>
      <c r="J34" s="8">
        <v>0</v>
      </c>
    </row>
    <row r="35" spans="1:10" s="19" customFormat="1" ht="11.25" customHeight="1" x14ac:dyDescent="0.25">
      <c r="A35" s="23"/>
      <c r="B35" s="30"/>
      <c r="C35" s="33"/>
      <c r="D35" s="18" t="s">
        <v>18</v>
      </c>
      <c r="E35" s="8">
        <f t="shared" si="8"/>
        <v>14422000</v>
      </c>
      <c r="F35" s="8">
        <f>SUM(F32:F34)</f>
        <v>0</v>
      </c>
      <c r="G35" s="8">
        <f t="shared" ref="G35:J35" si="9">SUM(G32:G34)</f>
        <v>14422000</v>
      </c>
      <c r="H35" s="8">
        <f t="shared" si="9"/>
        <v>0</v>
      </c>
      <c r="I35" s="8">
        <f t="shared" si="9"/>
        <v>0</v>
      </c>
      <c r="J35" s="8">
        <f t="shared" si="9"/>
        <v>0</v>
      </c>
    </row>
    <row r="36" spans="1:10" s="19" customFormat="1" ht="11.25" customHeight="1" x14ac:dyDescent="0.25">
      <c r="A36" s="23" t="s">
        <v>68</v>
      </c>
      <c r="B36" s="28" t="s">
        <v>60</v>
      </c>
      <c r="C36" s="31" t="s">
        <v>54</v>
      </c>
      <c r="D36" s="18" t="s">
        <v>15</v>
      </c>
      <c r="E36" s="8">
        <f t="shared" si="8"/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s="19" customFormat="1" ht="11.25" customHeight="1" x14ac:dyDescent="0.25">
      <c r="A37" s="23"/>
      <c r="B37" s="29"/>
      <c r="C37" s="32"/>
      <c r="D37" s="18" t="s">
        <v>16</v>
      </c>
      <c r="E37" s="8">
        <f t="shared" si="8"/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s="19" customFormat="1" ht="11.25" customHeight="1" x14ac:dyDescent="0.25">
      <c r="A38" s="23"/>
      <c r="B38" s="29"/>
      <c r="C38" s="32"/>
      <c r="D38" s="18" t="s">
        <v>17</v>
      </c>
      <c r="E38" s="8">
        <f t="shared" si="8"/>
        <v>15200000</v>
      </c>
      <c r="F38" s="12">
        <v>0</v>
      </c>
      <c r="G38" s="8">
        <v>15200000</v>
      </c>
      <c r="H38" s="8">
        <v>0</v>
      </c>
      <c r="I38" s="8">
        <v>0</v>
      </c>
      <c r="J38" s="8">
        <v>0</v>
      </c>
    </row>
    <row r="39" spans="1:10" s="19" customFormat="1" ht="11.25" customHeight="1" x14ac:dyDescent="0.25">
      <c r="A39" s="23"/>
      <c r="B39" s="30"/>
      <c r="C39" s="33"/>
      <c r="D39" s="18" t="s">
        <v>18</v>
      </c>
      <c r="E39" s="8">
        <f t="shared" si="8"/>
        <v>15200000</v>
      </c>
      <c r="F39" s="8">
        <f>SUM(F36:F38)</f>
        <v>0</v>
      </c>
      <c r="G39" s="8">
        <f t="shared" ref="G39:J39" si="10">SUM(G36:G38)</f>
        <v>15200000</v>
      </c>
      <c r="H39" s="8">
        <f t="shared" si="10"/>
        <v>0</v>
      </c>
      <c r="I39" s="8">
        <f t="shared" si="10"/>
        <v>0</v>
      </c>
      <c r="J39" s="8">
        <f t="shared" si="10"/>
        <v>0</v>
      </c>
    </row>
    <row r="40" spans="1:10" s="19" customFormat="1" ht="11.25" customHeight="1" x14ac:dyDescent="0.25">
      <c r="A40" s="23" t="s">
        <v>55</v>
      </c>
      <c r="B40" s="28" t="s">
        <v>61</v>
      </c>
      <c r="C40" s="31" t="s">
        <v>54</v>
      </c>
      <c r="D40" s="18" t="s">
        <v>15</v>
      </c>
      <c r="E40" s="8">
        <f t="shared" si="8"/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s="19" customFormat="1" ht="11.25" customHeight="1" x14ac:dyDescent="0.25">
      <c r="A41" s="23"/>
      <c r="B41" s="29"/>
      <c r="C41" s="32"/>
      <c r="D41" s="18" t="s">
        <v>16</v>
      </c>
      <c r="E41" s="8">
        <f t="shared" si="8"/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s="19" customFormat="1" ht="11.25" customHeight="1" x14ac:dyDescent="0.25">
      <c r="A42" s="23"/>
      <c r="B42" s="29"/>
      <c r="C42" s="32"/>
      <c r="D42" s="18" t="s">
        <v>17</v>
      </c>
      <c r="E42" s="8">
        <f t="shared" si="8"/>
        <v>23662000</v>
      </c>
      <c r="F42" s="12">
        <v>0</v>
      </c>
      <c r="G42" s="8">
        <v>23662000</v>
      </c>
      <c r="H42" s="8">
        <v>0</v>
      </c>
      <c r="I42" s="8">
        <v>0</v>
      </c>
      <c r="J42" s="8">
        <v>0</v>
      </c>
    </row>
    <row r="43" spans="1:10" s="19" customFormat="1" ht="24" customHeight="1" x14ac:dyDescent="0.25">
      <c r="A43" s="23"/>
      <c r="B43" s="30"/>
      <c r="C43" s="33"/>
      <c r="D43" s="18" t="s">
        <v>18</v>
      </c>
      <c r="E43" s="8">
        <f t="shared" si="8"/>
        <v>23662000</v>
      </c>
      <c r="F43" s="8">
        <f>SUM(F40:F42)</f>
        <v>0</v>
      </c>
      <c r="G43" s="8">
        <f t="shared" ref="G43:J43" si="11">SUM(G40:G42)</f>
        <v>23662000</v>
      </c>
      <c r="H43" s="8">
        <f t="shared" si="11"/>
        <v>0</v>
      </c>
      <c r="I43" s="8">
        <f t="shared" si="11"/>
        <v>0</v>
      </c>
      <c r="J43" s="8">
        <f t="shared" si="11"/>
        <v>0</v>
      </c>
    </row>
    <row r="44" spans="1:10" s="19" customFormat="1" ht="11.25" customHeight="1" x14ac:dyDescent="0.25">
      <c r="A44" s="23" t="s">
        <v>56</v>
      </c>
      <c r="B44" s="28" t="s">
        <v>62</v>
      </c>
      <c r="C44" s="31" t="s">
        <v>54</v>
      </c>
      <c r="D44" s="18" t="s">
        <v>15</v>
      </c>
      <c r="E44" s="8">
        <f t="shared" si="8"/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s="19" customFormat="1" ht="11.25" customHeight="1" x14ac:dyDescent="0.25">
      <c r="A45" s="23"/>
      <c r="B45" s="29"/>
      <c r="C45" s="32"/>
      <c r="D45" s="18" t="s">
        <v>16</v>
      </c>
      <c r="E45" s="8">
        <f t="shared" si="8"/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s="19" customFormat="1" ht="11.25" customHeight="1" x14ac:dyDescent="0.25">
      <c r="A46" s="23"/>
      <c r="B46" s="29"/>
      <c r="C46" s="32"/>
      <c r="D46" s="18" t="s">
        <v>17</v>
      </c>
      <c r="E46" s="8">
        <f t="shared" si="8"/>
        <v>41900000</v>
      </c>
      <c r="F46" s="12">
        <v>0</v>
      </c>
      <c r="G46" s="8">
        <v>0</v>
      </c>
      <c r="H46" s="8">
        <v>41900000</v>
      </c>
      <c r="I46" s="8">
        <v>0</v>
      </c>
      <c r="J46" s="8">
        <v>0</v>
      </c>
    </row>
    <row r="47" spans="1:10" s="19" customFormat="1" ht="11.25" customHeight="1" x14ac:dyDescent="0.25">
      <c r="A47" s="23"/>
      <c r="B47" s="30"/>
      <c r="C47" s="33"/>
      <c r="D47" s="18" t="s">
        <v>18</v>
      </c>
      <c r="E47" s="8">
        <f t="shared" si="8"/>
        <v>41900000</v>
      </c>
      <c r="F47" s="8">
        <f>SUM(F44:F46)</f>
        <v>0</v>
      </c>
      <c r="G47" s="8">
        <f t="shared" ref="G47:J47" si="12">SUM(G44:G46)</f>
        <v>0</v>
      </c>
      <c r="H47" s="8">
        <f t="shared" si="12"/>
        <v>41900000</v>
      </c>
      <c r="I47" s="8">
        <f t="shared" si="12"/>
        <v>0</v>
      </c>
      <c r="J47" s="8">
        <f t="shared" si="12"/>
        <v>0</v>
      </c>
    </row>
    <row r="48" spans="1:10" s="19" customFormat="1" ht="11.25" customHeight="1" x14ac:dyDescent="0.25">
      <c r="A48" s="23" t="s">
        <v>57</v>
      </c>
      <c r="B48" s="28" t="s">
        <v>63</v>
      </c>
      <c r="C48" s="31" t="s">
        <v>54</v>
      </c>
      <c r="D48" s="18" t="s">
        <v>15</v>
      </c>
      <c r="E48" s="8">
        <f t="shared" si="8"/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3" s="19" customFormat="1" ht="11.25" customHeight="1" x14ac:dyDescent="0.25">
      <c r="A49" s="23"/>
      <c r="B49" s="29"/>
      <c r="C49" s="32"/>
      <c r="D49" s="18" t="s">
        <v>16</v>
      </c>
      <c r="E49" s="8">
        <f t="shared" si="8"/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3" s="19" customFormat="1" ht="11.25" customHeight="1" x14ac:dyDescent="0.25">
      <c r="A50" s="23"/>
      <c r="B50" s="29"/>
      <c r="C50" s="32"/>
      <c r="D50" s="18" t="s">
        <v>17</v>
      </c>
      <c r="E50" s="8">
        <f t="shared" si="8"/>
        <v>27258000</v>
      </c>
      <c r="F50" s="12">
        <v>0</v>
      </c>
      <c r="G50" s="8">
        <v>0</v>
      </c>
      <c r="H50" s="8">
        <v>16520000</v>
      </c>
      <c r="I50" s="8">
        <v>0</v>
      </c>
      <c r="J50" s="8">
        <v>10738000</v>
      </c>
    </row>
    <row r="51" spans="1:13" s="19" customFormat="1" ht="11.25" customHeight="1" x14ac:dyDescent="0.25">
      <c r="A51" s="23"/>
      <c r="B51" s="30"/>
      <c r="C51" s="33"/>
      <c r="D51" s="18" t="s">
        <v>18</v>
      </c>
      <c r="E51" s="8">
        <f t="shared" si="8"/>
        <v>27258000</v>
      </c>
      <c r="F51" s="8">
        <f>SUM(F48:F50)</f>
        <v>0</v>
      </c>
      <c r="G51" s="8">
        <f t="shared" ref="G51:L51" si="13">SUM(G48:G50)</f>
        <v>0</v>
      </c>
      <c r="H51" s="8">
        <f t="shared" si="13"/>
        <v>16520000</v>
      </c>
      <c r="I51" s="8">
        <f t="shared" si="13"/>
        <v>0</v>
      </c>
      <c r="J51" s="8">
        <f>SUM(J48:J50)</f>
        <v>10738000</v>
      </c>
      <c r="K51" s="8">
        <f t="shared" si="13"/>
        <v>0</v>
      </c>
      <c r="L51" s="8">
        <f t="shared" si="13"/>
        <v>0</v>
      </c>
    </row>
    <row r="52" spans="1:13" s="19" customFormat="1" ht="11.25" customHeight="1" x14ac:dyDescent="0.25">
      <c r="A52" s="23" t="s">
        <v>58</v>
      </c>
      <c r="B52" s="28" t="s">
        <v>64</v>
      </c>
      <c r="C52" s="31" t="s">
        <v>54</v>
      </c>
      <c r="D52" s="18" t="s">
        <v>15</v>
      </c>
      <c r="E52" s="8">
        <f t="shared" si="8"/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3" s="19" customFormat="1" ht="11.25" customHeight="1" x14ac:dyDescent="0.25">
      <c r="A53" s="23"/>
      <c r="B53" s="29"/>
      <c r="C53" s="32"/>
      <c r="D53" s="18" t="s">
        <v>16</v>
      </c>
      <c r="E53" s="8">
        <f t="shared" si="8"/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3" s="19" customFormat="1" ht="11.25" customHeight="1" x14ac:dyDescent="0.25">
      <c r="A54" s="23"/>
      <c r="B54" s="29"/>
      <c r="C54" s="32"/>
      <c r="D54" s="18" t="s">
        <v>17</v>
      </c>
      <c r="E54" s="8">
        <f t="shared" si="8"/>
        <v>37340000</v>
      </c>
      <c r="F54" s="12">
        <v>0</v>
      </c>
      <c r="G54" s="8">
        <v>11458000</v>
      </c>
      <c r="H54" s="8">
        <v>9257000</v>
      </c>
      <c r="I54" s="8">
        <v>0</v>
      </c>
      <c r="J54" s="8">
        <v>16625000</v>
      </c>
    </row>
    <row r="55" spans="1:13" s="19" customFormat="1" ht="11.25" customHeight="1" x14ac:dyDescent="0.25">
      <c r="A55" s="23"/>
      <c r="B55" s="30"/>
      <c r="C55" s="33"/>
      <c r="D55" s="18" t="s">
        <v>18</v>
      </c>
      <c r="E55" s="8">
        <f t="shared" si="8"/>
        <v>37340000</v>
      </c>
      <c r="F55" s="8">
        <f>SUM(F52:F54)</f>
        <v>0</v>
      </c>
      <c r="G55" s="8">
        <f t="shared" ref="G55:J55" si="14">SUM(G52:G54)</f>
        <v>11458000</v>
      </c>
      <c r="H55" s="8">
        <f t="shared" si="14"/>
        <v>9257000</v>
      </c>
      <c r="I55" s="8">
        <f t="shared" si="14"/>
        <v>0</v>
      </c>
      <c r="J55" s="8">
        <f t="shared" si="14"/>
        <v>16625000</v>
      </c>
      <c r="M55" s="20"/>
    </row>
    <row r="56" spans="1:13" ht="24" customHeight="1" x14ac:dyDescent="0.25">
      <c r="A56" s="23" t="s">
        <v>2</v>
      </c>
      <c r="B56" s="43" t="s">
        <v>27</v>
      </c>
      <c r="C56" s="44" t="s">
        <v>28</v>
      </c>
      <c r="D56" s="10" t="s">
        <v>15</v>
      </c>
      <c r="E56" s="7">
        <f t="shared" ref="E56:E91" si="15">SUM(F56:J56)</f>
        <v>0</v>
      </c>
      <c r="F56" s="11">
        <f t="shared" ref="F56:J57" si="16">SUM(F60,F68)</f>
        <v>0</v>
      </c>
      <c r="G56" s="11">
        <f t="shared" si="16"/>
        <v>0</v>
      </c>
      <c r="H56" s="11">
        <f t="shared" si="16"/>
        <v>0</v>
      </c>
      <c r="I56" s="11">
        <f t="shared" si="16"/>
        <v>0</v>
      </c>
      <c r="J56" s="11">
        <f t="shared" si="16"/>
        <v>0</v>
      </c>
    </row>
    <row r="57" spans="1:13" ht="22.5" x14ac:dyDescent="0.25">
      <c r="A57" s="23"/>
      <c r="B57" s="43"/>
      <c r="C57" s="44"/>
      <c r="D57" s="10" t="s">
        <v>16</v>
      </c>
      <c r="E57" s="7">
        <f t="shared" si="15"/>
        <v>0</v>
      </c>
      <c r="F57" s="11">
        <f t="shared" si="16"/>
        <v>0</v>
      </c>
      <c r="G57" s="11">
        <f t="shared" si="16"/>
        <v>0</v>
      </c>
      <c r="H57" s="11">
        <f t="shared" si="16"/>
        <v>0</v>
      </c>
      <c r="I57" s="11">
        <f t="shared" si="16"/>
        <v>0</v>
      </c>
      <c r="J57" s="11">
        <f t="shared" si="16"/>
        <v>0</v>
      </c>
    </row>
    <row r="58" spans="1:13" ht="22.5" x14ac:dyDescent="0.25">
      <c r="A58" s="23"/>
      <c r="B58" s="43"/>
      <c r="C58" s="44"/>
      <c r="D58" s="10" t="s">
        <v>17</v>
      </c>
      <c r="E58" s="7">
        <f t="shared" si="15"/>
        <v>406160</v>
      </c>
      <c r="F58" s="11">
        <f>SUM(F62,F70)</f>
        <v>0</v>
      </c>
      <c r="G58" s="11">
        <f>SUM(G62,G66,G70)</f>
        <v>107580</v>
      </c>
      <c r="H58" s="11">
        <f>SUM(H62,H70)</f>
        <v>101680</v>
      </c>
      <c r="I58" s="11">
        <f>SUM(I62,I70)</f>
        <v>101680</v>
      </c>
      <c r="J58" s="11">
        <f>SUM(J62,J70)</f>
        <v>95220</v>
      </c>
    </row>
    <row r="59" spans="1:13" ht="18.75" customHeight="1" x14ac:dyDescent="0.25">
      <c r="A59" s="23"/>
      <c r="B59" s="43"/>
      <c r="C59" s="44"/>
      <c r="D59" s="10" t="s">
        <v>18</v>
      </c>
      <c r="E59" s="7">
        <f t="shared" si="15"/>
        <v>406160</v>
      </c>
      <c r="F59" s="11">
        <f>SUM(F56:F58)</f>
        <v>0</v>
      </c>
      <c r="G59" s="11">
        <f>SUM(G56:G58)</f>
        <v>107580</v>
      </c>
      <c r="H59" s="11">
        <f>SUM(H56:H58)</f>
        <v>101680</v>
      </c>
      <c r="I59" s="11">
        <f>SUM(I56:I58)</f>
        <v>101680</v>
      </c>
      <c r="J59" s="11">
        <f>SUM(J56:J58)</f>
        <v>95220</v>
      </c>
    </row>
    <row r="60" spans="1:13" ht="21" customHeight="1" x14ac:dyDescent="0.25">
      <c r="A60" s="23" t="s">
        <v>29</v>
      </c>
      <c r="B60" s="40" t="s">
        <v>73</v>
      </c>
      <c r="C60" s="27" t="s">
        <v>28</v>
      </c>
      <c r="D60" s="3" t="s">
        <v>15</v>
      </c>
      <c r="E60" s="8">
        <f t="shared" si="15"/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3" ht="22.5" x14ac:dyDescent="0.25">
      <c r="A61" s="23"/>
      <c r="B61" s="40"/>
      <c r="C61" s="27"/>
      <c r="D61" s="3" t="s">
        <v>16</v>
      </c>
      <c r="E61" s="8">
        <f t="shared" si="15"/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3" ht="22.5" x14ac:dyDescent="0.25">
      <c r="A62" s="23"/>
      <c r="B62" s="40"/>
      <c r="C62" s="27"/>
      <c r="D62" s="3" t="s">
        <v>17</v>
      </c>
      <c r="E62" s="8">
        <f t="shared" si="15"/>
        <v>380880</v>
      </c>
      <c r="F62" s="9">
        <v>0</v>
      </c>
      <c r="G62" s="9">
        <v>95220</v>
      </c>
      <c r="H62" s="9">
        <v>95220</v>
      </c>
      <c r="I62" s="9">
        <v>95220</v>
      </c>
      <c r="J62" s="9">
        <v>95220</v>
      </c>
    </row>
    <row r="63" spans="1:13" ht="20.25" customHeight="1" x14ac:dyDescent="0.25">
      <c r="A63" s="23"/>
      <c r="B63" s="40"/>
      <c r="C63" s="27"/>
      <c r="D63" s="3" t="s">
        <v>18</v>
      </c>
      <c r="E63" s="8">
        <f t="shared" si="15"/>
        <v>380880</v>
      </c>
      <c r="F63" s="9">
        <f>SUM(F60:F62)</f>
        <v>0</v>
      </c>
      <c r="G63" s="9">
        <f>SUM(G60:G62)</f>
        <v>95220</v>
      </c>
      <c r="H63" s="9">
        <f>SUM(H60:H62)</f>
        <v>95220</v>
      </c>
      <c r="I63" s="9">
        <f>SUM(I60:I62)</f>
        <v>95220</v>
      </c>
      <c r="J63" s="9">
        <f>SUM(J60:J62)</f>
        <v>95220</v>
      </c>
    </row>
    <row r="64" spans="1:13" ht="20.25" customHeight="1" x14ac:dyDescent="0.25">
      <c r="A64" s="23" t="s">
        <v>30</v>
      </c>
      <c r="B64" s="24" t="s">
        <v>74</v>
      </c>
      <c r="C64" s="27" t="s">
        <v>28</v>
      </c>
      <c r="D64" s="22" t="s">
        <v>15</v>
      </c>
      <c r="E64" s="8">
        <f t="shared" si="15"/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</row>
    <row r="65" spans="1:10" ht="20.25" customHeight="1" x14ac:dyDescent="0.25">
      <c r="A65" s="23"/>
      <c r="B65" s="25"/>
      <c r="C65" s="27"/>
      <c r="D65" s="22" t="s">
        <v>16</v>
      </c>
      <c r="E65" s="8">
        <f t="shared" si="15"/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</row>
    <row r="66" spans="1:10" ht="20.25" customHeight="1" x14ac:dyDescent="0.25">
      <c r="A66" s="23"/>
      <c r="B66" s="25"/>
      <c r="C66" s="27"/>
      <c r="D66" s="22" t="s">
        <v>17</v>
      </c>
      <c r="E66" s="8">
        <f t="shared" si="15"/>
        <v>5900</v>
      </c>
      <c r="F66" s="9">
        <v>0</v>
      </c>
      <c r="G66" s="9">
        <v>5900</v>
      </c>
      <c r="H66" s="9">
        <v>0</v>
      </c>
      <c r="I66" s="9">
        <v>0</v>
      </c>
      <c r="J66" s="9">
        <v>0</v>
      </c>
    </row>
    <row r="67" spans="1:10" ht="20.25" customHeight="1" x14ac:dyDescent="0.25">
      <c r="A67" s="23"/>
      <c r="B67" s="26"/>
      <c r="C67" s="27"/>
      <c r="D67" s="22" t="s">
        <v>18</v>
      </c>
      <c r="E67" s="8">
        <f t="shared" si="15"/>
        <v>5900</v>
      </c>
      <c r="F67" s="9">
        <f>SUM(F64:F66)</f>
        <v>0</v>
      </c>
      <c r="G67" s="9">
        <f>SUM(G64:G66)</f>
        <v>5900</v>
      </c>
      <c r="H67" s="9">
        <f>SUM(H64:H66)</f>
        <v>0</v>
      </c>
      <c r="I67" s="9">
        <f>SUM(I64:I66)</f>
        <v>0</v>
      </c>
      <c r="J67" s="9">
        <f>SUM(J64:J66)</f>
        <v>0</v>
      </c>
    </row>
    <row r="68" spans="1:10" ht="24.75" customHeight="1" x14ac:dyDescent="0.25">
      <c r="A68" s="23" t="s">
        <v>72</v>
      </c>
      <c r="B68" s="40" t="s">
        <v>71</v>
      </c>
      <c r="C68" s="27" t="s">
        <v>28</v>
      </c>
      <c r="D68" s="3" t="s">
        <v>15</v>
      </c>
      <c r="E68" s="8">
        <f t="shared" si="15"/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</row>
    <row r="69" spans="1:10" ht="22.5" x14ac:dyDescent="0.25">
      <c r="A69" s="23"/>
      <c r="B69" s="40"/>
      <c r="C69" s="27"/>
      <c r="D69" s="3" t="s">
        <v>16</v>
      </c>
      <c r="E69" s="8">
        <f t="shared" si="15"/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</row>
    <row r="70" spans="1:10" ht="26.25" customHeight="1" x14ac:dyDescent="0.25">
      <c r="A70" s="23"/>
      <c r="B70" s="40"/>
      <c r="C70" s="27"/>
      <c r="D70" s="3" t="s">
        <v>17</v>
      </c>
      <c r="E70" s="8">
        <f t="shared" si="15"/>
        <v>19380</v>
      </c>
      <c r="F70" s="9">
        <v>0</v>
      </c>
      <c r="G70" s="9">
        <v>6460</v>
      </c>
      <c r="H70" s="9">
        <v>6460</v>
      </c>
      <c r="I70" s="9">
        <v>6460</v>
      </c>
      <c r="J70" s="9">
        <v>0</v>
      </c>
    </row>
    <row r="71" spans="1:10" ht="17.25" customHeight="1" x14ac:dyDescent="0.25">
      <c r="A71" s="23"/>
      <c r="B71" s="40"/>
      <c r="C71" s="27"/>
      <c r="D71" s="3" t="s">
        <v>18</v>
      </c>
      <c r="E71" s="8">
        <f t="shared" si="15"/>
        <v>19380</v>
      </c>
      <c r="F71" s="9">
        <f>SUM(F68:F70)</f>
        <v>0</v>
      </c>
      <c r="G71" s="9">
        <f>SUM(G68:G70)</f>
        <v>6460</v>
      </c>
      <c r="H71" s="9">
        <f>SUM(H68:H70)</f>
        <v>6460</v>
      </c>
      <c r="I71" s="9">
        <f>SUM(I68:I70)</f>
        <v>6460</v>
      </c>
      <c r="J71" s="9">
        <f>SUM(J68:J70)</f>
        <v>0</v>
      </c>
    </row>
    <row r="72" spans="1:10" x14ac:dyDescent="0.25">
      <c r="A72" s="23" t="s">
        <v>31</v>
      </c>
      <c r="B72" s="36" t="s">
        <v>32</v>
      </c>
      <c r="C72" s="37" t="s">
        <v>33</v>
      </c>
      <c r="D72" s="4" t="s">
        <v>15</v>
      </c>
      <c r="E72" s="5">
        <f t="shared" si="15"/>
        <v>0</v>
      </c>
      <c r="F72" s="5">
        <f>SUM(F76,F80,F84,F88)</f>
        <v>0</v>
      </c>
      <c r="G72" s="5">
        <f>SUM(G76,G80,G84,G88)</f>
        <v>0</v>
      </c>
      <c r="H72" s="5">
        <f>SUM(H76,H80,H84,H88)</f>
        <v>0</v>
      </c>
      <c r="I72" s="5">
        <f>SUM(I76,I80,I84,I88)</f>
        <v>0</v>
      </c>
      <c r="J72" s="5">
        <f>SUM(J76,J80,J84,J88)</f>
        <v>0</v>
      </c>
    </row>
    <row r="73" spans="1:10" ht="22.5" x14ac:dyDescent="0.25">
      <c r="A73" s="23"/>
      <c r="B73" s="36"/>
      <c r="C73" s="37"/>
      <c r="D73" s="4" t="s">
        <v>16</v>
      </c>
      <c r="E73" s="5">
        <f>SUM(E77,E81,E85,E89)</f>
        <v>0</v>
      </c>
      <c r="F73" s="5">
        <f>SUM(F77,F81,F85,F89,F93,F97,F100,F105,F109,F113)</f>
        <v>114875.87</v>
      </c>
      <c r="G73" s="5">
        <f>SUM(G77,G81,G85,G89,G93,G97,G101,G105,G109,G113)</f>
        <v>0</v>
      </c>
      <c r="H73" s="5">
        <f>SUM(H77,H81,H85,H89,H93,H97,H101,H105,H109,H113)</f>
        <v>0</v>
      </c>
      <c r="I73" s="5">
        <f>SUM(I77,I81,I85,I89,I93,I97,I101,I105,I109,I113)</f>
        <v>0</v>
      </c>
      <c r="J73" s="5">
        <f>SUM(J77,J81,J85,J89,J93,J97,J101,J105,J109,J113)</f>
        <v>0</v>
      </c>
    </row>
    <row r="74" spans="1:10" ht="22.5" x14ac:dyDescent="0.25">
      <c r="A74" s="23"/>
      <c r="B74" s="36"/>
      <c r="C74" s="37"/>
      <c r="D74" s="4" t="s">
        <v>17</v>
      </c>
      <c r="E74" s="5">
        <f t="shared" si="15"/>
        <v>38955900</v>
      </c>
      <c r="F74" s="5">
        <f>SUM(F78,F82,F86,F90,F94,F98,F102,F106,F110)</f>
        <v>7391600</v>
      </c>
      <c r="G74" s="5">
        <f>SUM(G78,G82,G86,G90,G94,G98,G102,G106,G110)</f>
        <v>11282300</v>
      </c>
      <c r="H74" s="5">
        <f>SUM(H78,H82,H86,H90,H94,H98,H102,H106,H110)</f>
        <v>6555300</v>
      </c>
      <c r="I74" s="5">
        <f>SUM(I78,I82,I86,I90,I94,I98,I102,I106,I110)</f>
        <v>6760700</v>
      </c>
      <c r="J74" s="5">
        <f>SUM(J78,J82,J86,J90,J94,J98,J102,J106,J110)</f>
        <v>6966000</v>
      </c>
    </row>
    <row r="75" spans="1:10" x14ac:dyDescent="0.25">
      <c r="A75" s="23"/>
      <c r="B75" s="36"/>
      <c r="C75" s="37"/>
      <c r="D75" s="4" t="s">
        <v>18</v>
      </c>
      <c r="E75" s="5">
        <f t="shared" si="15"/>
        <v>39070775.870000005</v>
      </c>
      <c r="F75" s="5">
        <f>SUM(F72:F74)</f>
        <v>7506475.8700000001</v>
      </c>
      <c r="G75" s="5">
        <f>SUM(G72:G74)</f>
        <v>11282300</v>
      </c>
      <c r="H75" s="5">
        <f>SUM(H72:H74)</f>
        <v>6555300</v>
      </c>
      <c r="I75" s="5">
        <f>SUM(I72:I74)</f>
        <v>6760700</v>
      </c>
      <c r="J75" s="5">
        <f>SUM(J72:J74)</f>
        <v>6966000</v>
      </c>
    </row>
    <row r="76" spans="1:10" ht="41.25" customHeight="1" x14ac:dyDescent="0.25">
      <c r="A76" s="23" t="s">
        <v>3</v>
      </c>
      <c r="B76" s="40" t="s">
        <v>34</v>
      </c>
      <c r="C76" s="27" t="s">
        <v>33</v>
      </c>
      <c r="D76" s="3" t="s">
        <v>15</v>
      </c>
      <c r="E76" s="8">
        <f t="shared" si="15"/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</row>
    <row r="77" spans="1:10" ht="49.5" customHeight="1" x14ac:dyDescent="0.25">
      <c r="A77" s="23"/>
      <c r="B77" s="40"/>
      <c r="C77" s="27"/>
      <c r="D77" s="3" t="s">
        <v>16</v>
      </c>
      <c r="E77" s="8">
        <f t="shared" si="15"/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</row>
    <row r="78" spans="1:10" ht="40.5" customHeight="1" x14ac:dyDescent="0.25">
      <c r="A78" s="23"/>
      <c r="B78" s="40"/>
      <c r="C78" s="27"/>
      <c r="D78" s="3" t="s">
        <v>17</v>
      </c>
      <c r="E78" s="8">
        <f t="shared" si="15"/>
        <v>8240700</v>
      </c>
      <c r="F78" s="8">
        <v>1238000</v>
      </c>
      <c r="G78" s="9">
        <v>2352700</v>
      </c>
      <c r="H78" s="9">
        <v>1500000</v>
      </c>
      <c r="I78" s="9">
        <v>1550000</v>
      </c>
      <c r="J78" s="9">
        <v>1600000</v>
      </c>
    </row>
    <row r="79" spans="1:10" ht="31.5" customHeight="1" x14ac:dyDescent="0.25">
      <c r="A79" s="23"/>
      <c r="B79" s="40"/>
      <c r="C79" s="27"/>
      <c r="D79" s="3" t="s">
        <v>18</v>
      </c>
      <c r="E79" s="8">
        <f t="shared" si="15"/>
        <v>8240700</v>
      </c>
      <c r="F79" s="8">
        <f>SUM(F76:F78)</f>
        <v>1238000</v>
      </c>
      <c r="G79" s="9">
        <f>SUM(G76:G78)</f>
        <v>2352700</v>
      </c>
      <c r="H79" s="9">
        <f>SUM(H76:H78)</f>
        <v>1500000</v>
      </c>
      <c r="I79" s="9">
        <f>SUM(I76:I78)</f>
        <v>1550000</v>
      </c>
      <c r="J79" s="9">
        <f>SUM(J76:J78)</f>
        <v>1600000</v>
      </c>
    </row>
    <row r="80" spans="1:10" ht="51.75" customHeight="1" x14ac:dyDescent="0.25">
      <c r="A80" s="23" t="s">
        <v>4</v>
      </c>
      <c r="B80" s="40" t="s">
        <v>35</v>
      </c>
      <c r="C80" s="27" t="s">
        <v>33</v>
      </c>
      <c r="D80" s="3" t="s">
        <v>15</v>
      </c>
      <c r="E80" s="8">
        <f t="shared" si="15"/>
        <v>0</v>
      </c>
      <c r="F80" s="8">
        <v>0</v>
      </c>
      <c r="G80" s="9">
        <v>0</v>
      </c>
      <c r="H80" s="9">
        <v>0</v>
      </c>
      <c r="I80" s="9">
        <v>0</v>
      </c>
      <c r="J80" s="9">
        <v>0</v>
      </c>
    </row>
    <row r="81" spans="1:10" ht="35.25" customHeight="1" x14ac:dyDescent="0.25">
      <c r="A81" s="23"/>
      <c r="B81" s="40"/>
      <c r="C81" s="27"/>
      <c r="D81" s="3" t="s">
        <v>16</v>
      </c>
      <c r="E81" s="8">
        <f t="shared" si="15"/>
        <v>0</v>
      </c>
      <c r="F81" s="8">
        <v>0</v>
      </c>
      <c r="G81" s="9">
        <v>0</v>
      </c>
      <c r="H81" s="9">
        <v>0</v>
      </c>
      <c r="I81" s="9">
        <v>0</v>
      </c>
      <c r="J81" s="9">
        <v>0</v>
      </c>
    </row>
    <row r="82" spans="1:10" ht="37.5" customHeight="1" x14ac:dyDescent="0.25">
      <c r="A82" s="23"/>
      <c r="B82" s="40"/>
      <c r="C82" s="27"/>
      <c r="D82" s="3" t="s">
        <v>17</v>
      </c>
      <c r="E82" s="8">
        <f t="shared" si="15"/>
        <v>9467900</v>
      </c>
      <c r="F82" s="8">
        <v>2581000</v>
      </c>
      <c r="G82" s="9">
        <v>1786900</v>
      </c>
      <c r="H82" s="9">
        <v>1650000</v>
      </c>
      <c r="I82" s="9">
        <v>1700000</v>
      </c>
      <c r="J82" s="9">
        <v>1750000</v>
      </c>
    </row>
    <row r="83" spans="1:10" ht="35.25" customHeight="1" x14ac:dyDescent="0.25">
      <c r="A83" s="23"/>
      <c r="B83" s="40"/>
      <c r="C83" s="27"/>
      <c r="D83" s="3" t="s">
        <v>18</v>
      </c>
      <c r="E83" s="8">
        <f t="shared" si="15"/>
        <v>9467900</v>
      </c>
      <c r="F83" s="8">
        <f>SUM(F80:F82)</f>
        <v>2581000</v>
      </c>
      <c r="G83" s="9">
        <f>SUM(G80:G82)</f>
        <v>1786900</v>
      </c>
      <c r="H83" s="9">
        <f>SUM(H80:H82)</f>
        <v>1650000</v>
      </c>
      <c r="I83" s="9">
        <f>SUM(I80:I82)</f>
        <v>1700000</v>
      </c>
      <c r="J83" s="9">
        <f>SUM(J80:J82)</f>
        <v>1750000</v>
      </c>
    </row>
    <row r="84" spans="1:10" ht="31.5" customHeight="1" x14ac:dyDescent="0.25">
      <c r="A84" s="23" t="s">
        <v>5</v>
      </c>
      <c r="B84" s="40" t="s">
        <v>36</v>
      </c>
      <c r="C84" s="27" t="s">
        <v>33</v>
      </c>
      <c r="D84" s="3" t="s">
        <v>15</v>
      </c>
      <c r="E84" s="8">
        <f t="shared" si="15"/>
        <v>0</v>
      </c>
      <c r="F84" s="8">
        <v>0</v>
      </c>
      <c r="G84" s="9">
        <v>0</v>
      </c>
      <c r="H84" s="9">
        <v>0</v>
      </c>
      <c r="I84" s="9">
        <v>0</v>
      </c>
      <c r="J84" s="9">
        <v>0</v>
      </c>
    </row>
    <row r="85" spans="1:10" ht="27.75" customHeight="1" x14ac:dyDescent="0.25">
      <c r="A85" s="23"/>
      <c r="B85" s="40"/>
      <c r="C85" s="27"/>
      <c r="D85" s="3" t="s">
        <v>16</v>
      </c>
      <c r="E85" s="8">
        <f t="shared" si="15"/>
        <v>0</v>
      </c>
      <c r="F85" s="8">
        <v>0</v>
      </c>
      <c r="G85" s="9">
        <v>0</v>
      </c>
      <c r="H85" s="9">
        <v>0</v>
      </c>
      <c r="I85" s="9">
        <v>0</v>
      </c>
      <c r="J85" s="9">
        <v>0</v>
      </c>
    </row>
    <row r="86" spans="1:10" ht="36" customHeight="1" x14ac:dyDescent="0.25">
      <c r="A86" s="23"/>
      <c r="B86" s="40"/>
      <c r="C86" s="27"/>
      <c r="D86" s="3" t="s">
        <v>17</v>
      </c>
      <c r="E86" s="8">
        <f t="shared" si="15"/>
        <v>2811200</v>
      </c>
      <c r="F86" s="8">
        <v>420500</v>
      </c>
      <c r="G86" s="9">
        <v>560700</v>
      </c>
      <c r="H86" s="9">
        <v>580000</v>
      </c>
      <c r="I86" s="9">
        <v>600000</v>
      </c>
      <c r="J86" s="9">
        <v>650000</v>
      </c>
    </row>
    <row r="87" spans="1:10" x14ac:dyDescent="0.25">
      <c r="A87" s="23"/>
      <c r="B87" s="40"/>
      <c r="C87" s="27"/>
      <c r="D87" s="3" t="s">
        <v>18</v>
      </c>
      <c r="E87" s="8">
        <f t="shared" si="15"/>
        <v>2811200</v>
      </c>
      <c r="F87" s="8">
        <f>SUM(F84:F86)</f>
        <v>420500</v>
      </c>
      <c r="G87" s="9">
        <f>SUM(G84:G86)</f>
        <v>560700</v>
      </c>
      <c r="H87" s="9">
        <f>SUM(H84:H86)</f>
        <v>580000</v>
      </c>
      <c r="I87" s="9">
        <f>SUM(I84:I86)</f>
        <v>600000</v>
      </c>
      <c r="J87" s="9">
        <f>SUM(J84:J86)</f>
        <v>650000</v>
      </c>
    </row>
    <row r="88" spans="1:10" ht="21" customHeight="1" x14ac:dyDescent="0.25">
      <c r="A88" s="23" t="s">
        <v>6</v>
      </c>
      <c r="B88" s="40" t="s">
        <v>37</v>
      </c>
      <c r="C88" s="27" t="s">
        <v>33</v>
      </c>
      <c r="D88" s="3" t="s">
        <v>15</v>
      </c>
      <c r="E88" s="8">
        <f t="shared" si="15"/>
        <v>0</v>
      </c>
      <c r="F88" s="8">
        <v>0</v>
      </c>
      <c r="G88" s="9">
        <v>0</v>
      </c>
      <c r="H88" s="9">
        <v>0</v>
      </c>
      <c r="I88" s="9">
        <v>0</v>
      </c>
      <c r="J88" s="9">
        <v>0</v>
      </c>
    </row>
    <row r="89" spans="1:10" ht="22.5" x14ac:dyDescent="0.25">
      <c r="A89" s="23"/>
      <c r="B89" s="40"/>
      <c r="C89" s="27"/>
      <c r="D89" s="3" t="s">
        <v>16</v>
      </c>
      <c r="E89" s="8">
        <f t="shared" si="15"/>
        <v>0</v>
      </c>
      <c r="F89" s="8">
        <v>0</v>
      </c>
      <c r="G89" s="9">
        <v>0</v>
      </c>
      <c r="H89" s="9">
        <v>0</v>
      </c>
      <c r="I89" s="9">
        <v>0</v>
      </c>
      <c r="J89" s="9">
        <v>0</v>
      </c>
    </row>
    <row r="90" spans="1:10" ht="22.5" x14ac:dyDescent="0.25">
      <c r="A90" s="23"/>
      <c r="B90" s="40"/>
      <c r="C90" s="27"/>
      <c r="D90" s="3" t="s">
        <v>17</v>
      </c>
      <c r="E90" s="8">
        <f t="shared" si="15"/>
        <v>780000</v>
      </c>
      <c r="F90" s="8">
        <v>285000</v>
      </c>
      <c r="G90" s="9">
        <v>45000</v>
      </c>
      <c r="H90" s="9">
        <v>130000</v>
      </c>
      <c r="I90" s="9">
        <v>150000</v>
      </c>
      <c r="J90" s="9">
        <v>170000</v>
      </c>
    </row>
    <row r="91" spans="1:10" x14ac:dyDescent="0.25">
      <c r="A91" s="23"/>
      <c r="B91" s="40"/>
      <c r="C91" s="27"/>
      <c r="D91" s="3" t="s">
        <v>18</v>
      </c>
      <c r="E91" s="8">
        <f t="shared" si="15"/>
        <v>780000</v>
      </c>
      <c r="F91" s="8">
        <f>SUM(F88:F90)</f>
        <v>285000</v>
      </c>
      <c r="G91" s="9">
        <f>SUM(G88:G90)</f>
        <v>45000</v>
      </c>
      <c r="H91" s="9">
        <f>SUM(H88:H90)</f>
        <v>130000</v>
      </c>
      <c r="I91" s="9">
        <f>SUM(I88:I90)</f>
        <v>150000</v>
      </c>
      <c r="J91" s="9">
        <f>SUM(J88:J90)</f>
        <v>170000</v>
      </c>
    </row>
    <row r="92" spans="1:10" ht="21" customHeight="1" x14ac:dyDescent="0.25">
      <c r="A92" s="23" t="s">
        <v>7</v>
      </c>
      <c r="B92" s="45" t="s">
        <v>38</v>
      </c>
      <c r="C92" s="27" t="s">
        <v>33</v>
      </c>
      <c r="D92" s="3" t="s">
        <v>15</v>
      </c>
      <c r="E92" s="8">
        <f t="shared" ref="E92:E119" si="17">SUM(F92:J92)</f>
        <v>0</v>
      </c>
      <c r="F92" s="8">
        <v>0</v>
      </c>
      <c r="G92" s="9">
        <v>0</v>
      </c>
      <c r="H92" s="9">
        <v>0</v>
      </c>
      <c r="I92" s="9">
        <v>0</v>
      </c>
      <c r="J92" s="9">
        <v>0</v>
      </c>
    </row>
    <row r="93" spans="1:10" ht="22.5" x14ac:dyDescent="0.25">
      <c r="A93" s="23"/>
      <c r="B93" s="45"/>
      <c r="C93" s="27"/>
      <c r="D93" s="3" t="s">
        <v>16</v>
      </c>
      <c r="E93" s="8">
        <f t="shared" si="17"/>
        <v>0</v>
      </c>
      <c r="F93" s="8">
        <v>0</v>
      </c>
      <c r="G93" s="9">
        <v>0</v>
      </c>
      <c r="H93" s="9">
        <v>0</v>
      </c>
      <c r="I93" s="9">
        <v>0</v>
      </c>
      <c r="J93" s="9">
        <v>0</v>
      </c>
    </row>
    <row r="94" spans="1:10" ht="22.5" x14ac:dyDescent="0.25">
      <c r="A94" s="23"/>
      <c r="B94" s="45"/>
      <c r="C94" s="27"/>
      <c r="D94" s="3" t="s">
        <v>17</v>
      </c>
      <c r="E94" s="8">
        <f t="shared" si="17"/>
        <v>13373700</v>
      </c>
      <c r="F94" s="8">
        <v>1985600</v>
      </c>
      <c r="G94" s="8">
        <v>5028100</v>
      </c>
      <c r="H94" s="9">
        <v>2080000</v>
      </c>
      <c r="I94" s="9">
        <v>2130000</v>
      </c>
      <c r="J94" s="9">
        <v>2150000</v>
      </c>
    </row>
    <row r="95" spans="1:10" x14ac:dyDescent="0.25">
      <c r="A95" s="23"/>
      <c r="B95" s="45"/>
      <c r="C95" s="27"/>
      <c r="D95" s="3" t="s">
        <v>18</v>
      </c>
      <c r="E95" s="8">
        <f t="shared" si="17"/>
        <v>13373700</v>
      </c>
      <c r="F95" s="8">
        <f>SUM(F92:F94)</f>
        <v>1985600</v>
      </c>
      <c r="G95" s="8">
        <f>SUM(G92:G94)</f>
        <v>5028100</v>
      </c>
      <c r="H95" s="9">
        <f>SUM(H92:H94)</f>
        <v>2080000</v>
      </c>
      <c r="I95" s="9">
        <f>SUM(I92:I94)</f>
        <v>2130000</v>
      </c>
      <c r="J95" s="9">
        <f>SUM(J92:J94)</f>
        <v>2150000</v>
      </c>
    </row>
    <row r="96" spans="1:10" ht="21" customHeight="1" x14ac:dyDescent="0.25">
      <c r="A96" s="23" t="s">
        <v>8</v>
      </c>
      <c r="B96" s="45" t="s">
        <v>39</v>
      </c>
      <c r="C96" s="27" t="s">
        <v>33</v>
      </c>
      <c r="D96" s="3" t="s">
        <v>15</v>
      </c>
      <c r="E96" s="8">
        <f t="shared" si="17"/>
        <v>0</v>
      </c>
      <c r="F96" s="8">
        <v>0</v>
      </c>
      <c r="G96" s="9">
        <v>0</v>
      </c>
      <c r="H96" s="9">
        <v>0</v>
      </c>
      <c r="I96" s="9">
        <v>0</v>
      </c>
      <c r="J96" s="9">
        <v>0</v>
      </c>
    </row>
    <row r="97" spans="1:10" ht="22.5" x14ac:dyDescent="0.25">
      <c r="A97" s="23"/>
      <c r="B97" s="45"/>
      <c r="C97" s="27"/>
      <c r="D97" s="3" t="s">
        <v>16</v>
      </c>
      <c r="E97" s="8">
        <f t="shared" si="17"/>
        <v>0</v>
      </c>
      <c r="F97" s="8">
        <v>0</v>
      </c>
      <c r="G97" s="9">
        <v>0</v>
      </c>
      <c r="H97" s="9">
        <v>0</v>
      </c>
      <c r="I97" s="9">
        <v>0</v>
      </c>
      <c r="J97" s="9">
        <v>0</v>
      </c>
    </row>
    <row r="98" spans="1:10" ht="32.25" customHeight="1" x14ac:dyDescent="0.25">
      <c r="A98" s="23"/>
      <c r="B98" s="45"/>
      <c r="C98" s="27"/>
      <c r="D98" s="3" t="s">
        <v>17</v>
      </c>
      <c r="E98" s="8">
        <f t="shared" si="17"/>
        <v>949000</v>
      </c>
      <c r="F98" s="8">
        <v>108000</v>
      </c>
      <c r="G98" s="9">
        <v>631000</v>
      </c>
      <c r="H98" s="9">
        <v>65000</v>
      </c>
      <c r="I98" s="9">
        <v>70000</v>
      </c>
      <c r="J98" s="9">
        <v>75000</v>
      </c>
    </row>
    <row r="99" spans="1:10" ht="19.5" customHeight="1" x14ac:dyDescent="0.25">
      <c r="A99" s="23"/>
      <c r="B99" s="45"/>
      <c r="C99" s="27"/>
      <c r="D99" s="3" t="s">
        <v>18</v>
      </c>
      <c r="E99" s="8">
        <f t="shared" si="17"/>
        <v>949000</v>
      </c>
      <c r="F99" s="8">
        <f>SUM(F96:F98)</f>
        <v>108000</v>
      </c>
      <c r="G99" s="9">
        <f>SUM(G96:G98)</f>
        <v>631000</v>
      </c>
      <c r="H99" s="9">
        <f>SUM(H96:H98)</f>
        <v>65000</v>
      </c>
      <c r="I99" s="9">
        <f>SUM(I96:I98)</f>
        <v>70000</v>
      </c>
      <c r="J99" s="9">
        <f>SUM(J96:J98)</f>
        <v>75000</v>
      </c>
    </row>
    <row r="100" spans="1:10" ht="21" customHeight="1" x14ac:dyDescent="0.25">
      <c r="A100" s="23" t="s">
        <v>9</v>
      </c>
      <c r="B100" s="45" t="s">
        <v>40</v>
      </c>
      <c r="C100" s="27" t="s">
        <v>33</v>
      </c>
      <c r="D100" s="3" t="s">
        <v>15</v>
      </c>
      <c r="E100" s="8">
        <f t="shared" si="17"/>
        <v>0</v>
      </c>
      <c r="F100" s="8">
        <v>0</v>
      </c>
      <c r="G100" s="9">
        <v>0</v>
      </c>
      <c r="H100" s="9">
        <v>0</v>
      </c>
      <c r="I100" s="9">
        <v>0</v>
      </c>
      <c r="J100" s="9">
        <v>0</v>
      </c>
    </row>
    <row r="101" spans="1:10" ht="22.5" x14ac:dyDescent="0.25">
      <c r="A101" s="23"/>
      <c r="B101" s="45"/>
      <c r="C101" s="27"/>
      <c r="D101" s="3" t="s">
        <v>16</v>
      </c>
      <c r="E101" s="8">
        <f t="shared" si="17"/>
        <v>0</v>
      </c>
      <c r="F101" s="8">
        <v>0</v>
      </c>
      <c r="G101" s="9">
        <v>0</v>
      </c>
      <c r="H101" s="9">
        <v>0</v>
      </c>
      <c r="I101" s="9">
        <v>0</v>
      </c>
      <c r="J101" s="9">
        <v>0</v>
      </c>
    </row>
    <row r="102" spans="1:10" ht="22.5" x14ac:dyDescent="0.25">
      <c r="A102" s="23"/>
      <c r="B102" s="45"/>
      <c r="C102" s="27"/>
      <c r="D102" s="3" t="s">
        <v>17</v>
      </c>
      <c r="E102" s="8">
        <f t="shared" si="17"/>
        <v>2117900</v>
      </c>
      <c r="F102" s="8">
        <v>492600</v>
      </c>
      <c r="G102" s="8">
        <v>500300</v>
      </c>
      <c r="H102" s="9">
        <v>370000</v>
      </c>
      <c r="I102" s="9">
        <v>375000</v>
      </c>
      <c r="J102" s="9">
        <v>380000</v>
      </c>
    </row>
    <row r="103" spans="1:10" ht="23.25" customHeight="1" x14ac:dyDescent="0.25">
      <c r="A103" s="23"/>
      <c r="B103" s="45"/>
      <c r="C103" s="27"/>
      <c r="D103" s="3" t="s">
        <v>18</v>
      </c>
      <c r="E103" s="8">
        <f t="shared" si="17"/>
        <v>2117900</v>
      </c>
      <c r="F103" s="8">
        <f>SUM(F100:F102)</f>
        <v>492600</v>
      </c>
      <c r="G103" s="8">
        <v>500300</v>
      </c>
      <c r="H103" s="9">
        <f>SUM(H100:H102)</f>
        <v>370000</v>
      </c>
      <c r="I103" s="9">
        <f>SUM(I100:I102)</f>
        <v>375000</v>
      </c>
      <c r="J103" s="9">
        <f>SUM(J100:J102)</f>
        <v>380000</v>
      </c>
    </row>
    <row r="104" spans="1:10" ht="23.25" customHeight="1" x14ac:dyDescent="0.25">
      <c r="A104" s="23" t="s">
        <v>41</v>
      </c>
      <c r="B104" s="45" t="s">
        <v>42</v>
      </c>
      <c r="C104" s="27" t="s">
        <v>33</v>
      </c>
      <c r="D104" s="3" t="s">
        <v>15</v>
      </c>
      <c r="E104" s="8">
        <f t="shared" si="17"/>
        <v>0</v>
      </c>
      <c r="F104" s="8">
        <v>0</v>
      </c>
      <c r="G104" s="9">
        <v>0</v>
      </c>
      <c r="H104" s="9">
        <v>0</v>
      </c>
      <c r="I104" s="9">
        <v>0</v>
      </c>
      <c r="J104" s="9">
        <v>0</v>
      </c>
    </row>
    <row r="105" spans="1:10" ht="32.25" customHeight="1" x14ac:dyDescent="0.25">
      <c r="A105" s="23"/>
      <c r="B105" s="45"/>
      <c r="C105" s="27"/>
      <c r="D105" s="3" t="s">
        <v>16</v>
      </c>
      <c r="E105" s="8">
        <f t="shared" si="17"/>
        <v>0</v>
      </c>
      <c r="F105" s="8">
        <v>0</v>
      </c>
      <c r="G105" s="9">
        <v>0</v>
      </c>
      <c r="H105" s="9">
        <v>0</v>
      </c>
      <c r="I105" s="9">
        <v>0</v>
      </c>
      <c r="J105" s="9">
        <v>0</v>
      </c>
    </row>
    <row r="106" spans="1:10" ht="26.25" customHeight="1" x14ac:dyDescent="0.25">
      <c r="A106" s="23"/>
      <c r="B106" s="45"/>
      <c r="C106" s="27"/>
      <c r="D106" s="3" t="s">
        <v>17</v>
      </c>
      <c r="E106" s="8">
        <f t="shared" si="17"/>
        <v>1198500</v>
      </c>
      <c r="F106" s="8">
        <v>280900</v>
      </c>
      <c r="G106" s="8">
        <v>377600</v>
      </c>
      <c r="H106" s="9">
        <v>175000</v>
      </c>
      <c r="I106" s="9">
        <v>180000</v>
      </c>
      <c r="J106" s="9">
        <v>185000</v>
      </c>
    </row>
    <row r="107" spans="1:10" ht="36" customHeight="1" x14ac:dyDescent="0.25">
      <c r="A107" s="23"/>
      <c r="B107" s="45"/>
      <c r="C107" s="27"/>
      <c r="D107" s="3" t="s">
        <v>18</v>
      </c>
      <c r="E107" s="8">
        <f t="shared" si="17"/>
        <v>1198500</v>
      </c>
      <c r="F107" s="8">
        <f>SUM(F104:F106)</f>
        <v>280900</v>
      </c>
      <c r="G107" s="8">
        <f>SUM(G104:G106)</f>
        <v>377600</v>
      </c>
      <c r="H107" s="9">
        <f>SUM(H104:H106)</f>
        <v>175000</v>
      </c>
      <c r="I107" s="9">
        <f>SUM(I104:I106)</f>
        <v>180000</v>
      </c>
      <c r="J107" s="9">
        <f>SUM(J104:J106)</f>
        <v>185000</v>
      </c>
    </row>
    <row r="108" spans="1:10" ht="21" customHeight="1" x14ac:dyDescent="0.25">
      <c r="A108" s="23" t="s">
        <v>43</v>
      </c>
      <c r="B108" s="45" t="s">
        <v>44</v>
      </c>
      <c r="C108" s="27" t="s">
        <v>33</v>
      </c>
      <c r="D108" s="3" t="s">
        <v>15</v>
      </c>
      <c r="E108" s="8">
        <f t="shared" si="17"/>
        <v>0</v>
      </c>
      <c r="F108" s="8">
        <v>0</v>
      </c>
      <c r="G108" s="9">
        <v>0</v>
      </c>
      <c r="H108" s="9">
        <v>0</v>
      </c>
      <c r="I108" s="9">
        <v>0</v>
      </c>
      <c r="J108" s="9">
        <v>0</v>
      </c>
    </row>
    <row r="109" spans="1:10" ht="22.5" x14ac:dyDescent="0.25">
      <c r="A109" s="23"/>
      <c r="B109" s="45"/>
      <c r="C109" s="27"/>
      <c r="D109" s="3" t="s">
        <v>16</v>
      </c>
      <c r="E109" s="8">
        <f t="shared" si="17"/>
        <v>0</v>
      </c>
      <c r="F109" s="8">
        <v>0</v>
      </c>
      <c r="G109" s="9">
        <v>0</v>
      </c>
      <c r="H109" s="9">
        <v>0</v>
      </c>
      <c r="I109" s="9">
        <v>0</v>
      </c>
      <c r="J109" s="9">
        <v>0</v>
      </c>
    </row>
    <row r="110" spans="1:10" ht="22.5" x14ac:dyDescent="0.25">
      <c r="A110" s="23"/>
      <c r="B110" s="45"/>
      <c r="C110" s="27"/>
      <c r="D110" s="3" t="s">
        <v>17</v>
      </c>
      <c r="E110" s="8">
        <f t="shared" si="17"/>
        <v>17000</v>
      </c>
      <c r="F110" s="8">
        <v>0</v>
      </c>
      <c r="G110" s="9">
        <v>0</v>
      </c>
      <c r="H110" s="9">
        <v>5300</v>
      </c>
      <c r="I110" s="9">
        <v>5700</v>
      </c>
      <c r="J110" s="9">
        <v>6000</v>
      </c>
    </row>
    <row r="111" spans="1:10" x14ac:dyDescent="0.25">
      <c r="A111" s="23"/>
      <c r="B111" s="45"/>
      <c r="C111" s="27"/>
      <c r="D111" s="3" t="s">
        <v>18</v>
      </c>
      <c r="E111" s="8">
        <f t="shared" si="17"/>
        <v>17000</v>
      </c>
      <c r="F111" s="8">
        <f>SUM(F108:F110)</f>
        <v>0</v>
      </c>
      <c r="G111" s="9">
        <f>SUM(G108:G110)</f>
        <v>0</v>
      </c>
      <c r="H111" s="9">
        <f>SUM(H108:H110)</f>
        <v>5300</v>
      </c>
      <c r="I111" s="9">
        <f>SUM(I108:I110)</f>
        <v>5700</v>
      </c>
      <c r="J111" s="9">
        <f>SUM(J108:J110)</f>
        <v>6000</v>
      </c>
    </row>
    <row r="112" spans="1:10" ht="24.75" customHeight="1" x14ac:dyDescent="0.25">
      <c r="A112" s="23" t="s">
        <v>45</v>
      </c>
      <c r="B112" s="45" t="s">
        <v>46</v>
      </c>
      <c r="C112" s="27" t="s">
        <v>20</v>
      </c>
      <c r="D112" s="3" t="s">
        <v>15</v>
      </c>
      <c r="E112" s="8">
        <f t="shared" si="17"/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</row>
    <row r="113" spans="1:10" ht="42.75" customHeight="1" x14ac:dyDescent="0.25">
      <c r="A113" s="23"/>
      <c r="B113" s="45"/>
      <c r="C113" s="27"/>
      <c r="D113" s="3" t="s">
        <v>16</v>
      </c>
      <c r="E113" s="8">
        <f t="shared" si="17"/>
        <v>114875.87</v>
      </c>
      <c r="F113" s="9">
        <v>114875.87</v>
      </c>
      <c r="G113" s="9">
        <v>0</v>
      </c>
      <c r="H113" s="9">
        <v>0</v>
      </c>
      <c r="I113" s="9">
        <v>0</v>
      </c>
      <c r="J113" s="9">
        <v>0</v>
      </c>
    </row>
    <row r="114" spans="1:10" ht="22.5" x14ac:dyDescent="0.25">
      <c r="A114" s="23"/>
      <c r="B114" s="45"/>
      <c r="C114" s="27"/>
      <c r="D114" s="3" t="s">
        <v>17</v>
      </c>
      <c r="E114" s="8">
        <f t="shared" si="17"/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</row>
    <row r="115" spans="1:10" x14ac:dyDescent="0.25">
      <c r="A115" s="23"/>
      <c r="B115" s="45"/>
      <c r="C115" s="27"/>
      <c r="D115" s="3" t="s">
        <v>18</v>
      </c>
      <c r="E115" s="8">
        <f t="shared" si="17"/>
        <v>114875.87</v>
      </c>
      <c r="F115" s="9">
        <f>SUM(F112:F114)</f>
        <v>114875.87</v>
      </c>
      <c r="G115" s="9">
        <f>SUM(G112:G114)</f>
        <v>0</v>
      </c>
      <c r="H115" s="9">
        <f>SUM(H112:H114)</f>
        <v>0</v>
      </c>
      <c r="I115" s="9">
        <f>SUM(I112:I114)</f>
        <v>0</v>
      </c>
      <c r="J115" s="9">
        <f>SUM(J112:J114)</f>
        <v>0</v>
      </c>
    </row>
    <row r="116" spans="1:10" x14ac:dyDescent="0.25">
      <c r="A116" s="46" t="s">
        <v>50</v>
      </c>
      <c r="B116" s="46"/>
      <c r="C116" s="46"/>
      <c r="D116" s="4" t="s">
        <v>15</v>
      </c>
      <c r="E116" s="5">
        <f t="shared" si="17"/>
        <v>0</v>
      </c>
      <c r="F116" s="5">
        <f>SUM(F8,F72)</f>
        <v>0</v>
      </c>
      <c r="G116" s="5">
        <f>SUM(G8,G72)</f>
        <v>0</v>
      </c>
      <c r="H116" s="5">
        <f>SUM(H8,H72)</f>
        <v>0</v>
      </c>
      <c r="I116" s="5">
        <f>SUM(I8,I72)</f>
        <v>0</v>
      </c>
      <c r="J116" s="5">
        <f>SUM(J8,J72)</f>
        <v>0</v>
      </c>
    </row>
    <row r="117" spans="1:10" ht="22.5" x14ac:dyDescent="0.25">
      <c r="A117" s="46"/>
      <c r="B117" s="46"/>
      <c r="C117" s="46"/>
      <c r="D117" s="4" t="s">
        <v>16</v>
      </c>
      <c r="E117" s="5">
        <f t="shared" si="17"/>
        <v>20456455.280000001</v>
      </c>
      <c r="F117" s="5">
        <f>SUM(F9,F113)</f>
        <v>9603743.6799999997</v>
      </c>
      <c r="G117" s="5">
        <f t="shared" ref="G117:J118" si="18">SUM(G9,G73)</f>
        <v>7852711.5999999996</v>
      </c>
      <c r="H117" s="5">
        <f t="shared" si="18"/>
        <v>1000000</v>
      </c>
      <c r="I117" s="5">
        <f t="shared" si="18"/>
        <v>1000000</v>
      </c>
      <c r="J117" s="5">
        <f t="shared" si="18"/>
        <v>1000000</v>
      </c>
    </row>
    <row r="118" spans="1:10" ht="22.5" x14ac:dyDescent="0.25">
      <c r="A118" s="46"/>
      <c r="B118" s="46"/>
      <c r="C118" s="46"/>
      <c r="D118" s="4" t="s">
        <v>17</v>
      </c>
      <c r="E118" s="5">
        <f t="shared" si="17"/>
        <v>361494060</v>
      </c>
      <c r="F118" s="5">
        <f>SUM(F10,F74)</f>
        <v>7391600</v>
      </c>
      <c r="G118" s="5">
        <f t="shared" si="18"/>
        <v>238481880</v>
      </c>
      <c r="H118" s="5">
        <f t="shared" si="18"/>
        <v>74333980</v>
      </c>
      <c r="I118" s="5">
        <f t="shared" si="18"/>
        <v>6862380</v>
      </c>
      <c r="J118" s="5">
        <f t="shared" si="18"/>
        <v>34424220</v>
      </c>
    </row>
    <row r="119" spans="1:10" x14ac:dyDescent="0.25">
      <c r="A119" s="46"/>
      <c r="B119" s="46"/>
      <c r="C119" s="46"/>
      <c r="D119" s="4" t="s">
        <v>18</v>
      </c>
      <c r="E119" s="5">
        <f t="shared" si="17"/>
        <v>381950515.27999997</v>
      </c>
      <c r="F119" s="5">
        <f>SUM(F116:F118)</f>
        <v>16995343.68</v>
      </c>
      <c r="G119" s="5">
        <f>SUM(G116:G118)</f>
        <v>246334591.59999999</v>
      </c>
      <c r="H119" s="5">
        <f>SUM(H116:H118)</f>
        <v>75333980</v>
      </c>
      <c r="I119" s="5">
        <f>SUM(I116:I118)</f>
        <v>7862380</v>
      </c>
      <c r="J119" s="5">
        <f>SUM(J116:J118)</f>
        <v>35424220</v>
      </c>
    </row>
    <row r="120" spans="1:10" x14ac:dyDescent="0.25">
      <c r="E120" s="21"/>
    </row>
  </sheetData>
  <mergeCells count="91">
    <mergeCell ref="A116:C119"/>
    <mergeCell ref="A104:A107"/>
    <mergeCell ref="B104:B107"/>
    <mergeCell ref="C104:C107"/>
    <mergeCell ref="A108:A111"/>
    <mergeCell ref="B108:B111"/>
    <mergeCell ref="C108:C111"/>
    <mergeCell ref="A112:A115"/>
    <mergeCell ref="B112:B115"/>
    <mergeCell ref="C112:C115"/>
    <mergeCell ref="A100:A103"/>
    <mergeCell ref="B100:B103"/>
    <mergeCell ref="C100:C103"/>
    <mergeCell ref="A96:A99"/>
    <mergeCell ref="B96:B99"/>
    <mergeCell ref="C96:C99"/>
    <mergeCell ref="A92:A95"/>
    <mergeCell ref="B92:B95"/>
    <mergeCell ref="C92:C95"/>
    <mergeCell ref="A88:A91"/>
    <mergeCell ref="B88:B91"/>
    <mergeCell ref="C88:C91"/>
    <mergeCell ref="A84:A87"/>
    <mergeCell ref="B84:B87"/>
    <mergeCell ref="C84:C87"/>
    <mergeCell ref="A80:A83"/>
    <mergeCell ref="B80:B83"/>
    <mergeCell ref="C80:C83"/>
    <mergeCell ref="A68:A71"/>
    <mergeCell ref="B68:B71"/>
    <mergeCell ref="C68:C71"/>
    <mergeCell ref="A76:A79"/>
    <mergeCell ref="B76:B79"/>
    <mergeCell ref="C76:C79"/>
    <mergeCell ref="A72:A75"/>
    <mergeCell ref="B72:B75"/>
    <mergeCell ref="C72:C75"/>
    <mergeCell ref="A28:A31"/>
    <mergeCell ref="B28:B31"/>
    <mergeCell ref="C28:C31"/>
    <mergeCell ref="A60:A63"/>
    <mergeCell ref="B60:B63"/>
    <mergeCell ref="C60:C63"/>
    <mergeCell ref="A56:A59"/>
    <mergeCell ref="B56:B59"/>
    <mergeCell ref="C56:C59"/>
    <mergeCell ref="A32:A35"/>
    <mergeCell ref="B32:B35"/>
    <mergeCell ref="C32:C35"/>
    <mergeCell ref="A36:A39"/>
    <mergeCell ref="B36:B39"/>
    <mergeCell ref="C36:C39"/>
    <mergeCell ref="A40:A43"/>
    <mergeCell ref="A24:A27"/>
    <mergeCell ref="B24:B27"/>
    <mergeCell ref="C24:C27"/>
    <mergeCell ref="A20:A23"/>
    <mergeCell ref="B20:B23"/>
    <mergeCell ref="C20:C23"/>
    <mergeCell ref="A16:A19"/>
    <mergeCell ref="B16:B19"/>
    <mergeCell ref="C16:C19"/>
    <mergeCell ref="A12:A15"/>
    <mergeCell ref="B12:B15"/>
    <mergeCell ref="C12:C15"/>
    <mergeCell ref="F5:L5"/>
    <mergeCell ref="A8:A11"/>
    <mergeCell ref="B8:B11"/>
    <mergeCell ref="C8:C11"/>
    <mergeCell ref="H1:L1"/>
    <mergeCell ref="A2:L2"/>
    <mergeCell ref="A4:A6"/>
    <mergeCell ref="B4:B6"/>
    <mergeCell ref="C4:C6"/>
    <mergeCell ref="D4:D6"/>
    <mergeCell ref="E4:L4"/>
    <mergeCell ref="E5:E6"/>
    <mergeCell ref="B40:B43"/>
    <mergeCell ref="C40:C43"/>
    <mergeCell ref="A44:A47"/>
    <mergeCell ref="B44:B47"/>
    <mergeCell ref="C44:C47"/>
    <mergeCell ref="A64:A67"/>
    <mergeCell ref="B64:B67"/>
    <mergeCell ref="C64:C67"/>
    <mergeCell ref="A48:A51"/>
    <mergeCell ref="B48:B51"/>
    <mergeCell ref="C48:C51"/>
    <mergeCell ref="A52:A55"/>
    <mergeCell ref="B52:B55"/>
    <mergeCell ref="C52:C55"/>
  </mergeCells>
  <phoneticPr fontId="5" type="noConversion"/>
  <pageMargins left="0.11811023622047245" right="0.11811023622047245" top="0.35433070866141736" bottom="0.35433070866141736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206MO</dc:creator>
  <cp:lastModifiedBy>202MO</cp:lastModifiedBy>
  <cp:lastPrinted>2017-11-13T12:17:40Z</cp:lastPrinted>
  <dcterms:created xsi:type="dcterms:W3CDTF">2015-02-13T07:33:04Z</dcterms:created>
  <dcterms:modified xsi:type="dcterms:W3CDTF">2017-12-18T09:31:18Z</dcterms:modified>
</cp:coreProperties>
</file>