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19155" windowHeight="11760"/>
  </bookViews>
  <sheets>
    <sheet name="приложение 6" sheetId="2" r:id="rId1"/>
  </sheets>
  <calcPr calcId="144525"/>
</workbook>
</file>

<file path=xl/calcChain.xml><?xml version="1.0" encoding="utf-8"?>
<calcChain xmlns="http://schemas.openxmlformats.org/spreadsheetml/2006/main">
  <c r="E19" i="2" l="1"/>
  <c r="H60" i="2"/>
  <c r="G60" i="2"/>
  <c r="J69" i="2"/>
  <c r="I69" i="2"/>
  <c r="H69" i="2"/>
  <c r="G69" i="2"/>
  <c r="F69" i="2"/>
  <c r="E68" i="2"/>
  <c r="E67" i="2"/>
  <c r="E66" i="2"/>
  <c r="J73" i="2"/>
  <c r="I73" i="2"/>
  <c r="H73" i="2"/>
  <c r="J65" i="2"/>
  <c r="I65" i="2"/>
  <c r="H65" i="2"/>
  <c r="G65" i="2"/>
  <c r="E69" i="2" l="1"/>
  <c r="J24" i="2"/>
  <c r="H24" i="2"/>
  <c r="G24" i="2"/>
  <c r="G12" i="2" s="1"/>
  <c r="I24" i="2"/>
  <c r="G45" i="2" l="1"/>
  <c r="H45" i="2"/>
  <c r="I45" i="2"/>
  <c r="J45" i="2"/>
  <c r="F45" i="2"/>
  <c r="J53" i="2"/>
  <c r="G57" i="2"/>
  <c r="H57" i="2"/>
  <c r="I57" i="2"/>
  <c r="J57" i="2"/>
  <c r="G53" i="2"/>
  <c r="H53" i="2"/>
  <c r="I53" i="2"/>
  <c r="K53" i="2"/>
  <c r="L53" i="2"/>
  <c r="G49" i="2"/>
  <c r="H49" i="2"/>
  <c r="I49" i="2"/>
  <c r="J49" i="2"/>
  <c r="G41" i="2"/>
  <c r="H41" i="2"/>
  <c r="I41" i="2"/>
  <c r="J41" i="2"/>
  <c r="G37" i="2"/>
  <c r="H37" i="2"/>
  <c r="I37" i="2"/>
  <c r="J37" i="2"/>
  <c r="G33" i="2"/>
  <c r="H33" i="2"/>
  <c r="I33" i="2"/>
  <c r="J33" i="2"/>
  <c r="K33" i="2"/>
  <c r="L33" i="2"/>
  <c r="F57" i="2"/>
  <c r="E57" i="2"/>
  <c r="E56" i="2"/>
  <c r="E55" i="2"/>
  <c r="E54" i="2"/>
  <c r="F53" i="2"/>
  <c r="E53" i="2" s="1"/>
  <c r="E52" i="2"/>
  <c r="E51" i="2"/>
  <c r="E50" i="2"/>
  <c r="F49" i="2"/>
  <c r="E49" i="2" s="1"/>
  <c r="E48" i="2"/>
  <c r="E47" i="2"/>
  <c r="E46" i="2"/>
  <c r="E44" i="2"/>
  <c r="E43" i="2"/>
  <c r="E42" i="2"/>
  <c r="F41" i="2"/>
  <c r="E40" i="2"/>
  <c r="E39" i="2"/>
  <c r="E38" i="2"/>
  <c r="F37" i="2"/>
  <c r="E37" i="2" s="1"/>
  <c r="E36" i="2"/>
  <c r="E35" i="2"/>
  <c r="E34" i="2"/>
  <c r="F75" i="2"/>
  <c r="F76" i="2"/>
  <c r="K13" i="2"/>
  <c r="L13" i="2"/>
  <c r="G23" i="2"/>
  <c r="H23" i="2"/>
  <c r="I23" i="2"/>
  <c r="J23" i="2"/>
  <c r="G22" i="2"/>
  <c r="H22" i="2"/>
  <c r="H25" i="2" s="1"/>
  <c r="I22" i="2"/>
  <c r="I25" i="2" s="1"/>
  <c r="J22" i="2"/>
  <c r="J25" i="2" s="1"/>
  <c r="F24" i="2"/>
  <c r="F23" i="2"/>
  <c r="F22" i="2"/>
  <c r="E45" i="2" l="1"/>
  <c r="E41" i="2"/>
  <c r="G25" i="2"/>
  <c r="F33" i="2"/>
  <c r="E32" i="2"/>
  <c r="E31" i="2"/>
  <c r="E30" i="2"/>
  <c r="G73" i="2"/>
  <c r="F15" i="2"/>
  <c r="F11" i="2" s="1"/>
  <c r="E33" i="2" l="1"/>
  <c r="F119" i="2"/>
  <c r="G15" i="2"/>
  <c r="G11" i="2" s="1"/>
  <c r="E23" i="2" l="1"/>
  <c r="J60" i="2"/>
  <c r="J12" i="2" s="1"/>
  <c r="I60" i="2"/>
  <c r="I12" i="2" s="1"/>
  <c r="H12" i="2"/>
  <c r="G13" i="2"/>
  <c r="F60" i="2"/>
  <c r="F59" i="2"/>
  <c r="G59" i="2"/>
  <c r="H59" i="2"/>
  <c r="I59" i="2"/>
  <c r="J59" i="2"/>
  <c r="J58" i="2"/>
  <c r="I58" i="2"/>
  <c r="H58" i="2"/>
  <c r="G58" i="2"/>
  <c r="F58" i="2"/>
  <c r="E22" i="2"/>
  <c r="J117" i="2"/>
  <c r="I117" i="2"/>
  <c r="H117" i="2"/>
  <c r="G117" i="2"/>
  <c r="F117" i="2"/>
  <c r="E116" i="2"/>
  <c r="E115" i="2"/>
  <c r="E114" i="2"/>
  <c r="J113" i="2"/>
  <c r="I113" i="2"/>
  <c r="H113" i="2"/>
  <c r="G113" i="2"/>
  <c r="F113" i="2"/>
  <c r="E112" i="2"/>
  <c r="E111" i="2"/>
  <c r="E110" i="2"/>
  <c r="J109" i="2"/>
  <c r="I109" i="2"/>
  <c r="H109" i="2"/>
  <c r="G109" i="2"/>
  <c r="F109" i="2"/>
  <c r="E108" i="2"/>
  <c r="E107" i="2"/>
  <c r="E106" i="2"/>
  <c r="J105" i="2"/>
  <c r="I105" i="2"/>
  <c r="H105" i="2"/>
  <c r="F105" i="2"/>
  <c r="E104" i="2"/>
  <c r="E103" i="2"/>
  <c r="E102" i="2"/>
  <c r="J101" i="2"/>
  <c r="I101" i="2"/>
  <c r="H101" i="2"/>
  <c r="G101" i="2"/>
  <c r="F101" i="2"/>
  <c r="E100" i="2"/>
  <c r="E99" i="2"/>
  <c r="E98" i="2"/>
  <c r="J97" i="2"/>
  <c r="I97" i="2"/>
  <c r="H97" i="2"/>
  <c r="G97" i="2"/>
  <c r="F97" i="2"/>
  <c r="E96" i="2"/>
  <c r="E95" i="2"/>
  <c r="E94" i="2"/>
  <c r="J93" i="2"/>
  <c r="I93" i="2"/>
  <c r="H93" i="2"/>
  <c r="G93" i="2"/>
  <c r="F93" i="2"/>
  <c r="E92" i="2"/>
  <c r="E91" i="2"/>
  <c r="E90" i="2"/>
  <c r="J89" i="2"/>
  <c r="I89" i="2"/>
  <c r="H89" i="2"/>
  <c r="G89" i="2"/>
  <c r="F89" i="2"/>
  <c r="E88" i="2"/>
  <c r="E87" i="2"/>
  <c r="E86" i="2"/>
  <c r="J85" i="2"/>
  <c r="I85" i="2"/>
  <c r="H85" i="2"/>
  <c r="G85" i="2"/>
  <c r="F85" i="2"/>
  <c r="E84" i="2"/>
  <c r="E83" i="2"/>
  <c r="E82" i="2"/>
  <c r="J81" i="2"/>
  <c r="I81" i="2"/>
  <c r="H81" i="2"/>
  <c r="G81" i="2"/>
  <c r="F81" i="2"/>
  <c r="E80" i="2"/>
  <c r="E79" i="2"/>
  <c r="E75" i="2" s="1"/>
  <c r="E78" i="2"/>
  <c r="J76" i="2"/>
  <c r="I76" i="2"/>
  <c r="H76" i="2"/>
  <c r="G76" i="2"/>
  <c r="J75" i="2"/>
  <c r="I75" i="2"/>
  <c r="H75" i="2"/>
  <c r="G75" i="2"/>
  <c r="G119" i="2" s="1"/>
  <c r="J74" i="2"/>
  <c r="I74" i="2"/>
  <c r="I118" i="2" s="1"/>
  <c r="H74" i="2"/>
  <c r="H118" i="2" s="1"/>
  <c r="G74" i="2"/>
  <c r="F74" i="2"/>
  <c r="F118" i="2" s="1"/>
  <c r="F73" i="2"/>
  <c r="E73" i="2" s="1"/>
  <c r="E72" i="2"/>
  <c r="E71" i="2"/>
  <c r="E70" i="2"/>
  <c r="F65" i="2"/>
  <c r="E65" i="2" s="1"/>
  <c r="E64" i="2"/>
  <c r="E63" i="2"/>
  <c r="E62" i="2"/>
  <c r="E60" i="2"/>
  <c r="I61" i="2"/>
  <c r="G61" i="2"/>
  <c r="J29" i="2"/>
  <c r="I29" i="2"/>
  <c r="H29" i="2"/>
  <c r="G29" i="2"/>
  <c r="E28" i="2"/>
  <c r="E27" i="2"/>
  <c r="E26" i="2"/>
  <c r="I16" i="2"/>
  <c r="G16" i="2"/>
  <c r="E24" i="2"/>
  <c r="I15" i="2"/>
  <c r="I11" i="2" s="1"/>
  <c r="I13" i="2" s="1"/>
  <c r="F25" i="2"/>
  <c r="J21" i="2"/>
  <c r="I21" i="2"/>
  <c r="H21" i="2"/>
  <c r="G21" i="2"/>
  <c r="F21" i="2"/>
  <c r="E20" i="2"/>
  <c r="E18" i="2"/>
  <c r="J16" i="2"/>
  <c r="H16" i="2"/>
  <c r="F16" i="2"/>
  <c r="J15" i="2"/>
  <c r="J11" i="2" s="1"/>
  <c r="J13" i="2" s="1"/>
  <c r="H15" i="2"/>
  <c r="H11" i="2" s="1"/>
  <c r="H13" i="2" s="1"/>
  <c r="J14" i="2"/>
  <c r="I14" i="2"/>
  <c r="I17" i="2" s="1"/>
  <c r="H14" i="2"/>
  <c r="G14" i="2"/>
  <c r="G17" i="2" s="1"/>
  <c r="F14" i="2"/>
  <c r="E74" i="2"/>
  <c r="E101" i="2"/>
  <c r="G118" i="2"/>
  <c r="I77" i="2"/>
  <c r="F77" i="2"/>
  <c r="J77" i="2"/>
  <c r="E85" i="2"/>
  <c r="E93" i="2"/>
  <c r="I119" i="2"/>
  <c r="E81" i="2"/>
  <c r="E113" i="2"/>
  <c r="F17" i="2"/>
  <c r="I120" i="2"/>
  <c r="H119" i="2"/>
  <c r="E10" i="2"/>
  <c r="J118" i="2"/>
  <c r="E117" i="2" l="1"/>
  <c r="G120" i="2"/>
  <c r="G121" i="2" s="1"/>
  <c r="J120" i="2"/>
  <c r="H120" i="2"/>
  <c r="H121" i="2" s="1"/>
  <c r="H61" i="2"/>
  <c r="E16" i="2"/>
  <c r="E11" i="2"/>
  <c r="E58" i="2"/>
  <c r="F12" i="2"/>
  <c r="F120" i="2" s="1"/>
  <c r="E15" i="2"/>
  <c r="J119" i="2"/>
  <c r="J61" i="2"/>
  <c r="E109" i="2"/>
  <c r="E97" i="2"/>
  <c r="E89" i="2"/>
  <c r="E76" i="2"/>
  <c r="E14" i="2"/>
  <c r="H17" i="2"/>
  <c r="J17" i="2"/>
  <c r="E21" i="2"/>
  <c r="E25" i="2"/>
  <c r="E59" i="2"/>
  <c r="I121" i="2"/>
  <c r="H77" i="2"/>
  <c r="G77" i="2"/>
  <c r="F61" i="2"/>
  <c r="E61" i="2" s="1"/>
  <c r="E118" i="2"/>
  <c r="E29" i="2"/>
  <c r="E105" i="2"/>
  <c r="J121" i="2" l="1"/>
  <c r="E120" i="2"/>
  <c r="E17" i="2"/>
  <c r="E119" i="2"/>
  <c r="E77" i="2"/>
  <c r="F13" i="2"/>
  <c r="E13" i="2" s="1"/>
  <c r="E12" i="2"/>
  <c r="F121" i="2"/>
  <c r="E121" i="2" l="1"/>
</calcChain>
</file>

<file path=xl/sharedStrings.xml><?xml version="1.0" encoding="utf-8"?>
<sst xmlns="http://schemas.openxmlformats.org/spreadsheetml/2006/main" count="207" uniqueCount="79">
  <si>
    <t>1.1</t>
  </si>
  <si>
    <t>1.2</t>
  </si>
  <si>
    <t>1.3</t>
  </si>
  <si>
    <t>2.1</t>
  </si>
  <si>
    <t>2.2</t>
  </si>
  <si>
    <t>2.3</t>
  </si>
  <si>
    <t>2.4</t>
  </si>
  <si>
    <t>2.5</t>
  </si>
  <si>
    <t>2.6</t>
  </si>
  <si>
    <t>2.7</t>
  </si>
  <si>
    <t>№</t>
  </si>
  <si>
    <t>Всего</t>
  </si>
  <si>
    <t>в том числе по годам</t>
  </si>
  <si>
    <t>1</t>
  </si>
  <si>
    <t>Руководители учреждений</t>
  </si>
  <si>
    <t>областной бюджет</t>
  </si>
  <si>
    <t>бюджет городского округа</t>
  </si>
  <si>
    <t>внебюджетные источники</t>
  </si>
  <si>
    <t>итого</t>
  </si>
  <si>
    <t>Мероприятия по энергосбережению и повышению энергетической эффективности объектов наружного освещения</t>
  </si>
  <si>
    <t>Клинцовская городская администрация</t>
  </si>
  <si>
    <t>1.1.1</t>
  </si>
  <si>
    <t xml:space="preserve">Мероприятия по энергосбережению и повышению энергетической эффективности систем теплоснабжения  </t>
  </si>
  <si>
    <t>Организации коммунального комплекса</t>
  </si>
  <si>
    <t>1.2.1</t>
  </si>
  <si>
    <t xml:space="preserve">Замена тепловых сетей с использованием энергоэффективного оборудования, применение эффективных технологий при восстановлении тепловой изоляции </t>
  </si>
  <si>
    <t>МУП "Тепловые сети"</t>
  </si>
  <si>
    <t xml:space="preserve">Мероприятия по энергосбережению и повышению энергетической эффективности систем водоснабжения и водоотведения  </t>
  </si>
  <si>
    <t>МУП "ВКХ г.Клинцы"</t>
  </si>
  <si>
    <t>1.3.1</t>
  </si>
  <si>
    <t>1.3.2</t>
  </si>
  <si>
    <t>2</t>
  </si>
  <si>
    <t xml:space="preserve">Мероприятия по энергосбережению и повышению энергетической эффективности жилищного фонда. </t>
  </si>
  <si>
    <t>Управляющие компании, собственники помещений</t>
  </si>
  <si>
    <t>Тепловая изоляция трубопроводов и оборудования, разводящих трубопроводов отопления и горячего водоснабжения в многоквартирынх домах,  ремонт систем  отопления и ГВС: ремонт изоляции трубопроводов системы отопления и горячего водоснабжения в подвальных помещениях с примененим энергоэффективных материалов, модернизация трубопроводов и арматуры системы отопления, обеспечение рециркуляции воды в системе ГВС</t>
  </si>
  <si>
    <t>Утепление  и замена  оконных блоков и дверей</t>
  </si>
  <si>
    <t>Перекладка электрических сетей для снижения потерь электроэнергии, повышение энергетической эффективности систем освещения зданий, строений, сооружений: замена ламп накаливания на энергоэффективные лампы, установка оборудования для автоматического освещения помещений в местах общего пользования</t>
  </si>
  <si>
    <t>Модернизация трубопроводов и арматуры системы ХВС</t>
  </si>
  <si>
    <t>Промывка стояков и трубопроводов системы отопления</t>
  </si>
  <si>
    <t>Утепление пола чердака</t>
  </si>
  <si>
    <t>Заделка межпанельных и компенсационных швов в стенах здания</t>
  </si>
  <si>
    <t>2.8</t>
  </si>
  <si>
    <t>Установка балансировочных вентилей и балансировка системы отопления</t>
  </si>
  <si>
    <t>2.9</t>
  </si>
  <si>
    <t>Установка запорных вентилей на радиаторах</t>
  </si>
  <si>
    <t>2.10</t>
  </si>
  <si>
    <t xml:space="preserve">Возмещение затрат по установке общедомовых приборов учета коммунальных ресурсов в многоквартирных домах, соразмерно доле помещений, находящихся в муниципальной собственности, в праве общей собственности на это имущество </t>
  </si>
  <si>
    <t>Ответственный исполнитель</t>
  </si>
  <si>
    <t xml:space="preserve">Источник финансового обеспечения
</t>
  </si>
  <si>
    <t xml:space="preserve">Наименование подпрограммы, основное мероприятие, мероприятие
</t>
  </si>
  <si>
    <t xml:space="preserve">Итого по подпрограмме 
</t>
  </si>
  <si>
    <t xml:space="preserve">Объем средств на реализацию, рублей
</t>
  </si>
  <si>
    <r>
      <t xml:space="preserve">Энергосбережение и повышение энергетической эффективности на территории городского округа "город Клинцы Брянской области" (2016-2020 годы)  </t>
    </r>
    <r>
      <rPr>
        <sz val="8"/>
        <rFont val="Arial"/>
        <family val="2"/>
        <charset val="204"/>
      </rPr>
      <t xml:space="preserve">                                                      Мероприятия по энергосбережению и повышению энергетической эффективности в коммунальной и производственной сферах. </t>
    </r>
  </si>
  <si>
    <t xml:space="preserve">План реализации муниципальной программы "Развитие топливно-энергетического комплекса,                                                                                                                                                         жилищно-коммунального и дорожного хозяйства городского округа "город Клинцы Брянской области"" (2016-2020 годы) </t>
  </si>
  <si>
    <t>ООО "Клинцовская ТЭЦ"</t>
  </si>
  <si>
    <t>1.2.5</t>
  </si>
  <si>
    <t>1.2.6</t>
  </si>
  <si>
    <t>1.2.7</t>
  </si>
  <si>
    <t>1.2.8</t>
  </si>
  <si>
    <t>Замена водогрейного котла ст. № 1</t>
  </si>
  <si>
    <t>Замена водогрейного котла ст. № 2</t>
  </si>
  <si>
    <t>Реконструкция автоматики безопасности водогрейных котлов ПТВМ-50 ст. № 1, 2 в соответствии с требованиями безопасности, автоматики управления котлами и общекотельной автоматики</t>
  </si>
  <si>
    <t>Строительство паровой котельной общей паропроизводительностью 10 тн/час с деаэраторами для обеспечения нормативного качества сетевой воды</t>
  </si>
  <si>
    <t>Строительчтво насосной станции (сетевые насосы для зимнего и летнего режимов работы котельной)</t>
  </si>
  <si>
    <t>Строительство инженерных коммуникаций, в т.ч.: тепловые сети; газопровод; сети электрические; сети водопровода и канализации</t>
  </si>
  <si>
    <t>Строительство газопоршневой установки тепловой мощностью 7 Гкал/час в горячей воде и электрической мощностью 9 МВт</t>
  </si>
  <si>
    <t>1.2.2</t>
  </si>
  <si>
    <t>1.2.3</t>
  </si>
  <si>
    <t>1.2.4</t>
  </si>
  <si>
    <t xml:space="preserve">                                                          Приложение 6 к муниципальной программе "Развитие топливно-энергетического комплекса, жилищно-коммунального хозяйства городского округа "город Клинцы Брянской области"" (2016-2020 годы)</t>
  </si>
  <si>
    <t>Реконструкция уличного освещения (муниципальный контракт на оказание услуг энергосервиса для муниципальных нужд)</t>
  </si>
  <si>
    <t>Установка насосного агрегата на КНС ул. Складочная в замен изношенного оборудования</t>
  </si>
  <si>
    <t>1.3.3</t>
  </si>
  <si>
    <t>Замена насосных агрегатов на артезианских скважинах № 1, 2, 3, 4, 5, 6 ЭЦВ-10-65-110 (32 кВт) на ЭЦВ-10-65-90 (27 кВт)</t>
  </si>
  <si>
    <t>Установка дренажного насоса агрегата ЗК-6 можностью 11,5 кВт на станции I подъема вместо 15 кВт</t>
  </si>
  <si>
    <t>Приложение</t>
  </si>
  <si>
    <t>к постановлению  Клинцовской городской администрации</t>
  </si>
  <si>
    <t xml:space="preserve">                                                           </t>
  </si>
  <si>
    <t xml:space="preserve"> от  " 10"  января  2018г.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</si>
</sst>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"/>
      <family val="1"/>
      <charset val="204"/>
    </font>
    <font>
      <sz val="8"/>
      <name val="Calibri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0" fillId="0" borderId="3" xfId="0" applyBorder="1"/>
    <xf numFmtId="0" fontId="6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49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tabSelected="1" zoomScale="130" zoomScaleNormal="130" workbookViewId="0">
      <selection activeCell="M4" sqref="M4"/>
    </sheetView>
  </sheetViews>
  <sheetFormatPr defaultRowHeight="15" x14ac:dyDescent="0.25"/>
  <cols>
    <col min="1" max="1" width="5.85546875" customWidth="1"/>
    <col min="2" max="2" width="35.140625" customWidth="1"/>
    <col min="3" max="3" width="12.7109375" customWidth="1"/>
    <col min="4" max="4" width="15.140625" customWidth="1"/>
    <col min="5" max="5" width="16" customWidth="1"/>
    <col min="6" max="6" width="14.28515625" customWidth="1"/>
    <col min="7" max="7" width="13.28515625" customWidth="1"/>
    <col min="8" max="9" width="12" customWidth="1"/>
    <col min="10" max="10" width="11.7109375" customWidth="1"/>
    <col min="11" max="11" width="0.140625" hidden="1" customWidth="1"/>
    <col min="12" max="12" width="11.140625" hidden="1" customWidth="1"/>
    <col min="13" max="13" width="15" customWidth="1"/>
  </cols>
  <sheetData>
    <row r="1" spans="1:13" x14ac:dyDescent="0.25">
      <c r="I1" s="46" t="s">
        <v>75</v>
      </c>
      <c r="J1" s="46"/>
    </row>
    <row r="2" spans="1:13" x14ac:dyDescent="0.25">
      <c r="F2" s="46" t="s">
        <v>76</v>
      </c>
      <c r="G2" s="46"/>
      <c r="H2" s="46"/>
      <c r="I2" s="46"/>
      <c r="J2" s="46"/>
    </row>
    <row r="3" spans="1:13" ht="10.5" customHeight="1" x14ac:dyDescent="0.25">
      <c r="D3" s="22" t="s">
        <v>77</v>
      </c>
      <c r="E3" s="22"/>
      <c r="F3" s="22"/>
      <c r="G3" s="47" t="s">
        <v>78</v>
      </c>
      <c r="H3" s="47"/>
      <c r="I3" s="47"/>
      <c r="J3" s="47"/>
    </row>
    <row r="4" spans="1:13" ht="59.25" customHeight="1" x14ac:dyDescent="0.25">
      <c r="A4" s="1"/>
      <c r="B4" s="1"/>
      <c r="C4" s="1"/>
      <c r="D4" s="1"/>
      <c r="E4" s="1"/>
      <c r="F4" s="1"/>
      <c r="G4" s="1"/>
      <c r="H4" s="38" t="s">
        <v>69</v>
      </c>
      <c r="I4" s="38"/>
      <c r="J4" s="38"/>
      <c r="K4" s="38"/>
      <c r="L4" s="38"/>
    </row>
    <row r="5" spans="1:13" ht="36" customHeight="1" x14ac:dyDescent="0.25">
      <c r="A5" s="39" t="s">
        <v>53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3" ht="18.75" customHeight="1" x14ac:dyDescent="0.25">
      <c r="A6" s="27" t="s">
        <v>10</v>
      </c>
      <c r="B6" s="27" t="s">
        <v>49</v>
      </c>
      <c r="C6" s="27" t="s">
        <v>47</v>
      </c>
      <c r="D6" s="27" t="s">
        <v>48</v>
      </c>
      <c r="E6" s="27" t="s">
        <v>51</v>
      </c>
      <c r="F6" s="27"/>
      <c r="G6" s="27"/>
      <c r="H6" s="27"/>
      <c r="I6" s="27"/>
      <c r="J6" s="27"/>
      <c r="K6" s="27"/>
      <c r="L6" s="27"/>
      <c r="M6" s="13"/>
    </row>
    <row r="7" spans="1:13" ht="24" customHeight="1" x14ac:dyDescent="0.25">
      <c r="A7" s="27"/>
      <c r="B7" s="27"/>
      <c r="C7" s="27"/>
      <c r="D7" s="27"/>
      <c r="E7" s="27" t="s">
        <v>11</v>
      </c>
      <c r="F7" s="34" t="s">
        <v>12</v>
      </c>
      <c r="G7" s="34"/>
      <c r="H7" s="34"/>
      <c r="I7" s="34"/>
      <c r="J7" s="34"/>
      <c r="K7" s="34"/>
      <c r="L7" s="34"/>
      <c r="M7" s="13"/>
    </row>
    <row r="8" spans="1:13" ht="21.75" customHeight="1" x14ac:dyDescent="0.25">
      <c r="A8" s="27"/>
      <c r="B8" s="27"/>
      <c r="C8" s="27"/>
      <c r="D8" s="27"/>
      <c r="E8" s="27"/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15"/>
      <c r="L8" s="16"/>
    </row>
    <row r="9" spans="1:13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4">
        <v>8</v>
      </c>
      <c r="G9" s="14">
        <v>9</v>
      </c>
      <c r="H9" s="14">
        <v>10</v>
      </c>
      <c r="I9" s="14">
        <v>11</v>
      </c>
      <c r="J9" s="14">
        <v>12</v>
      </c>
    </row>
    <row r="10" spans="1:13" x14ac:dyDescent="0.25">
      <c r="A10" s="23" t="s">
        <v>13</v>
      </c>
      <c r="B10" s="35" t="s">
        <v>52</v>
      </c>
      <c r="C10" s="37" t="s">
        <v>14</v>
      </c>
      <c r="D10" s="3" t="s">
        <v>15</v>
      </c>
      <c r="E10" s="4">
        <f t="shared" ref="E10:E33" si="0">SUM(F10:J10)</f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3" ht="22.5" x14ac:dyDescent="0.25">
      <c r="A11" s="23"/>
      <c r="B11" s="36"/>
      <c r="C11" s="37"/>
      <c r="D11" s="3" t="s">
        <v>16</v>
      </c>
      <c r="E11" s="4">
        <f t="shared" si="0"/>
        <v>20398742.219999999</v>
      </c>
      <c r="F11" s="4">
        <f>F15</f>
        <v>9488867.8100000005</v>
      </c>
      <c r="G11" s="4">
        <f>G15</f>
        <v>7909874.4100000001</v>
      </c>
      <c r="H11" s="4">
        <f t="shared" ref="H11:J11" si="1">H15</f>
        <v>1000000</v>
      </c>
      <c r="I11" s="4">
        <f t="shared" si="1"/>
        <v>1000000</v>
      </c>
      <c r="J11" s="4">
        <f t="shared" si="1"/>
        <v>1000000</v>
      </c>
    </row>
    <row r="12" spans="1:13" ht="22.5" x14ac:dyDescent="0.25">
      <c r="A12" s="23"/>
      <c r="B12" s="36"/>
      <c r="C12" s="37"/>
      <c r="D12" s="3" t="s">
        <v>17</v>
      </c>
      <c r="E12" s="4">
        <f t="shared" si="0"/>
        <v>322538160</v>
      </c>
      <c r="F12" s="4">
        <f>F24+F60</f>
        <v>0</v>
      </c>
      <c r="G12" s="4">
        <f>G24+G60</f>
        <v>227199580</v>
      </c>
      <c r="H12" s="4">
        <f>H24+H60</f>
        <v>67778680</v>
      </c>
      <c r="I12" s="4">
        <f>I24+I60</f>
        <v>101680</v>
      </c>
      <c r="J12" s="4">
        <f>J24+J60</f>
        <v>27458220</v>
      </c>
    </row>
    <row r="13" spans="1:13" ht="30" customHeight="1" x14ac:dyDescent="0.25">
      <c r="A13" s="23"/>
      <c r="B13" s="36"/>
      <c r="C13" s="37"/>
      <c r="D13" s="3" t="s">
        <v>18</v>
      </c>
      <c r="E13" s="4">
        <f t="shared" si="0"/>
        <v>342936902.22000003</v>
      </c>
      <c r="F13" s="4">
        <f>F10+F11+F12</f>
        <v>9488867.8100000005</v>
      </c>
      <c r="G13" s="4">
        <f>G10+G11+G12</f>
        <v>235109454.41</v>
      </c>
      <c r="H13" s="4">
        <f t="shared" ref="H13:L13" si="2">H10+H11+H12</f>
        <v>68778680</v>
      </c>
      <c r="I13" s="4">
        <f t="shared" si="2"/>
        <v>1101680</v>
      </c>
      <c r="J13" s="4">
        <f t="shared" si="2"/>
        <v>28458220</v>
      </c>
      <c r="K13" s="4">
        <f t="shared" si="2"/>
        <v>0</v>
      </c>
      <c r="L13" s="4">
        <f t="shared" si="2"/>
        <v>0</v>
      </c>
    </row>
    <row r="14" spans="1:13" x14ac:dyDescent="0.25">
      <c r="A14" s="23" t="s">
        <v>0</v>
      </c>
      <c r="B14" s="41" t="s">
        <v>19</v>
      </c>
      <c r="C14" s="42" t="s">
        <v>20</v>
      </c>
      <c r="D14" s="5" t="s">
        <v>15</v>
      </c>
      <c r="E14" s="6">
        <f t="shared" si="0"/>
        <v>0</v>
      </c>
      <c r="F14" s="6">
        <f>SUM(F18)</f>
        <v>0</v>
      </c>
      <c r="G14" s="6">
        <f>SUM(G18)</f>
        <v>0</v>
      </c>
      <c r="H14" s="6">
        <f>SUM(H18)</f>
        <v>0</v>
      </c>
      <c r="I14" s="6">
        <f>SUM(I18)</f>
        <v>0</v>
      </c>
      <c r="J14" s="6">
        <f>SUM(J18)</f>
        <v>0</v>
      </c>
    </row>
    <row r="15" spans="1:13" ht="22.5" x14ac:dyDescent="0.25">
      <c r="A15" s="23"/>
      <c r="B15" s="41"/>
      <c r="C15" s="42"/>
      <c r="D15" s="5" t="s">
        <v>16</v>
      </c>
      <c r="E15" s="6">
        <f t="shared" si="0"/>
        <v>20398742.219999999</v>
      </c>
      <c r="F15" s="6">
        <f>F19</f>
        <v>9488867.8100000005</v>
      </c>
      <c r="G15" s="6">
        <f>G19</f>
        <v>7909874.4100000001</v>
      </c>
      <c r="H15" s="6">
        <f>H19</f>
        <v>1000000</v>
      </c>
      <c r="I15" s="6">
        <f>I19</f>
        <v>1000000</v>
      </c>
      <c r="J15" s="6">
        <f>J19</f>
        <v>1000000</v>
      </c>
    </row>
    <row r="16" spans="1:13" ht="22.5" x14ac:dyDescent="0.25">
      <c r="A16" s="23"/>
      <c r="B16" s="41"/>
      <c r="C16" s="42"/>
      <c r="D16" s="5" t="s">
        <v>17</v>
      </c>
      <c r="E16" s="6">
        <f t="shared" si="0"/>
        <v>0</v>
      </c>
      <c r="F16" s="6">
        <f>SUM(F20)</f>
        <v>0</v>
      </c>
      <c r="G16" s="6">
        <f>SUM(G20)</f>
        <v>0</v>
      </c>
      <c r="H16" s="6">
        <f>SUM(H20)</f>
        <v>0</v>
      </c>
      <c r="I16" s="6">
        <f>SUM(I20)</f>
        <v>0</v>
      </c>
      <c r="J16" s="6">
        <f>SUM(J20)</f>
        <v>0</v>
      </c>
    </row>
    <row r="17" spans="1:13" ht="30" customHeight="1" x14ac:dyDescent="0.25">
      <c r="A17" s="23"/>
      <c r="B17" s="41"/>
      <c r="C17" s="42"/>
      <c r="D17" s="5" t="s">
        <v>18</v>
      </c>
      <c r="E17" s="6">
        <f t="shared" si="0"/>
        <v>20398742.219999999</v>
      </c>
      <c r="F17" s="6">
        <f>SUM(F14:F16)</f>
        <v>9488867.8100000005</v>
      </c>
      <c r="G17" s="6">
        <f>SUM(G14:G16)</f>
        <v>7909874.4100000001</v>
      </c>
      <c r="H17" s="6">
        <f>SUM(H14:H16)</f>
        <v>1000000</v>
      </c>
      <c r="I17" s="6">
        <f>SUM(I14:I16)</f>
        <v>1000000</v>
      </c>
      <c r="J17" s="6">
        <f>SUM(J14:J16)</f>
        <v>1000000</v>
      </c>
    </row>
    <row r="18" spans="1:13" ht="26.25" customHeight="1" x14ac:dyDescent="0.25">
      <c r="A18" s="23" t="s">
        <v>21</v>
      </c>
      <c r="B18" s="40" t="s">
        <v>70</v>
      </c>
      <c r="C18" s="27" t="s">
        <v>20</v>
      </c>
      <c r="D18" s="2" t="s">
        <v>15</v>
      </c>
      <c r="E18" s="7">
        <f t="shared" si="0"/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</row>
    <row r="19" spans="1:13" ht="35.25" customHeight="1" x14ac:dyDescent="0.25">
      <c r="A19" s="23"/>
      <c r="B19" s="40"/>
      <c r="C19" s="27"/>
      <c r="D19" s="2" t="s">
        <v>16</v>
      </c>
      <c r="E19" s="7">
        <f>SUM(F19:J19)</f>
        <v>20398742.219999999</v>
      </c>
      <c r="F19" s="8">
        <v>9488867.8100000005</v>
      </c>
      <c r="G19" s="8">
        <v>7909874.4100000001</v>
      </c>
      <c r="H19" s="8">
        <v>1000000</v>
      </c>
      <c r="I19" s="8">
        <v>1000000</v>
      </c>
      <c r="J19" s="8">
        <v>1000000</v>
      </c>
    </row>
    <row r="20" spans="1:13" ht="26.25" customHeight="1" x14ac:dyDescent="0.25">
      <c r="A20" s="23"/>
      <c r="B20" s="40"/>
      <c r="C20" s="27"/>
      <c r="D20" s="2" t="s">
        <v>17</v>
      </c>
      <c r="E20" s="7">
        <f t="shared" si="0"/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</row>
    <row r="21" spans="1:13" ht="30" customHeight="1" x14ac:dyDescent="0.25">
      <c r="A21" s="23"/>
      <c r="B21" s="40"/>
      <c r="C21" s="27"/>
      <c r="D21" s="2" t="s">
        <v>18</v>
      </c>
      <c r="E21" s="7">
        <f t="shared" si="0"/>
        <v>20398742.219999999</v>
      </c>
      <c r="F21" s="8">
        <f>SUM(F18:F20)</f>
        <v>9488867.8100000005</v>
      </c>
      <c r="G21" s="8">
        <f>SUM(G18:G20)</f>
        <v>7909874.4100000001</v>
      </c>
      <c r="H21" s="8">
        <f>SUM(H18:H20)</f>
        <v>1000000</v>
      </c>
      <c r="I21" s="8">
        <f>SUM(I18:I20)</f>
        <v>1000000</v>
      </c>
      <c r="J21" s="8">
        <f>SUM(J18:J20)</f>
        <v>1000000</v>
      </c>
    </row>
    <row r="22" spans="1:13" x14ac:dyDescent="0.25">
      <c r="A22" s="23" t="s">
        <v>1</v>
      </c>
      <c r="B22" s="43" t="s">
        <v>22</v>
      </c>
      <c r="C22" s="44" t="s">
        <v>23</v>
      </c>
      <c r="D22" s="9" t="s">
        <v>15</v>
      </c>
      <c r="E22" s="6">
        <f t="shared" si="0"/>
        <v>0</v>
      </c>
      <c r="F22" s="10">
        <f>SUM(F26, F30)</f>
        <v>0</v>
      </c>
      <c r="G22" s="10">
        <f t="shared" ref="G22:J22" si="3">SUM(G26, G30)</f>
        <v>0</v>
      </c>
      <c r="H22" s="10">
        <f t="shared" si="3"/>
        <v>0</v>
      </c>
      <c r="I22" s="10">
        <f t="shared" si="3"/>
        <v>0</v>
      </c>
      <c r="J22" s="10">
        <f t="shared" si="3"/>
        <v>0</v>
      </c>
    </row>
    <row r="23" spans="1:13" ht="22.5" x14ac:dyDescent="0.25">
      <c r="A23" s="23"/>
      <c r="B23" s="43"/>
      <c r="C23" s="44"/>
      <c r="D23" s="9" t="s">
        <v>16</v>
      </c>
      <c r="E23" s="6">
        <f t="shared" si="0"/>
        <v>0</v>
      </c>
      <c r="F23" s="10">
        <f>SUM(F27,F31)</f>
        <v>0</v>
      </c>
      <c r="G23" s="10">
        <f t="shared" ref="G23:J23" si="4">SUM(G27,G31)</f>
        <v>0</v>
      </c>
      <c r="H23" s="10">
        <f t="shared" si="4"/>
        <v>0</v>
      </c>
      <c r="I23" s="10">
        <f t="shared" si="4"/>
        <v>0</v>
      </c>
      <c r="J23" s="10">
        <f t="shared" si="4"/>
        <v>0</v>
      </c>
    </row>
    <row r="24" spans="1:13" ht="22.5" x14ac:dyDescent="0.25">
      <c r="A24" s="23"/>
      <c r="B24" s="43"/>
      <c r="C24" s="44"/>
      <c r="D24" s="9" t="s">
        <v>17</v>
      </c>
      <c r="E24" s="6">
        <f t="shared" si="0"/>
        <v>322132000</v>
      </c>
      <c r="F24" s="10">
        <f>SUM(F28, F32)</f>
        <v>0</v>
      </c>
      <c r="G24" s="10">
        <f>SUM(G28, G32, G36, G40,G44, G56)</f>
        <v>227092000</v>
      </c>
      <c r="H24" s="10">
        <f>SUM(H28, H32, H36, H40,H44, H56, H48,H52)</f>
        <v>67677000</v>
      </c>
      <c r="I24" s="10">
        <f t="shared" ref="I24" si="5">SUM(I28, I32, I36, I40,I44, I56)</f>
        <v>0</v>
      </c>
      <c r="J24" s="10">
        <f>SUM(J28, J32, J36, J40,J44, J52, J56)</f>
        <v>27363000</v>
      </c>
    </row>
    <row r="25" spans="1:13" x14ac:dyDescent="0.25">
      <c r="A25" s="23"/>
      <c r="B25" s="43"/>
      <c r="C25" s="44"/>
      <c r="D25" s="9" t="s">
        <v>18</v>
      </c>
      <c r="E25" s="6">
        <f t="shared" si="0"/>
        <v>322132000</v>
      </c>
      <c r="F25" s="10">
        <f>SUM(F22:F24)</f>
        <v>0</v>
      </c>
      <c r="G25" s="10">
        <f t="shared" ref="G25:J25" si="6">SUM(G22:G24)</f>
        <v>227092000</v>
      </c>
      <c r="H25" s="10">
        <f t="shared" si="6"/>
        <v>67677000</v>
      </c>
      <c r="I25" s="10">
        <f t="shared" si="6"/>
        <v>0</v>
      </c>
      <c r="J25" s="10">
        <f t="shared" si="6"/>
        <v>27363000</v>
      </c>
      <c r="M25" s="20"/>
    </row>
    <row r="26" spans="1:13" ht="21" customHeight="1" x14ac:dyDescent="0.25">
      <c r="A26" s="23" t="s">
        <v>24</v>
      </c>
      <c r="B26" s="40" t="s">
        <v>25</v>
      </c>
      <c r="C26" s="27" t="s">
        <v>26</v>
      </c>
      <c r="D26" s="2" t="s">
        <v>15</v>
      </c>
      <c r="E26" s="7">
        <f t="shared" si="0"/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</row>
    <row r="27" spans="1:13" ht="22.5" x14ac:dyDescent="0.25">
      <c r="A27" s="23"/>
      <c r="B27" s="40"/>
      <c r="C27" s="27"/>
      <c r="D27" s="2" t="s">
        <v>16</v>
      </c>
      <c r="E27" s="7">
        <f t="shared" si="0"/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</row>
    <row r="28" spans="1:13" ht="22.5" x14ac:dyDescent="0.25">
      <c r="A28" s="23"/>
      <c r="B28" s="40"/>
      <c r="C28" s="27"/>
      <c r="D28" s="2" t="s">
        <v>17</v>
      </c>
      <c r="E28" s="7">
        <f t="shared" si="0"/>
        <v>300000</v>
      </c>
      <c r="F28" s="7">
        <v>0</v>
      </c>
      <c r="G28" s="8">
        <v>300000</v>
      </c>
      <c r="H28" s="8">
        <v>0</v>
      </c>
      <c r="I28" s="8">
        <v>0</v>
      </c>
      <c r="J28" s="8">
        <v>0</v>
      </c>
    </row>
    <row r="29" spans="1:13" x14ac:dyDescent="0.25">
      <c r="A29" s="23"/>
      <c r="B29" s="40"/>
      <c r="C29" s="27"/>
      <c r="D29" s="2" t="s">
        <v>18</v>
      </c>
      <c r="E29" s="7">
        <f t="shared" si="0"/>
        <v>300000</v>
      </c>
      <c r="F29" s="7">
        <v>0</v>
      </c>
      <c r="G29" s="8">
        <f>SUM(G26:G28)</f>
        <v>300000</v>
      </c>
      <c r="H29" s="8">
        <f>SUM(H26:H28)</f>
        <v>0</v>
      </c>
      <c r="I29" s="8">
        <f>SUM(I26:I28)</f>
        <v>0</v>
      </c>
      <c r="J29" s="8">
        <f>SUM(J26:J28)</f>
        <v>0</v>
      </c>
    </row>
    <row r="30" spans="1:13" s="18" customFormat="1" ht="11.25" customHeight="1" x14ac:dyDescent="0.25">
      <c r="A30" s="23" t="s">
        <v>66</v>
      </c>
      <c r="B30" s="28" t="s">
        <v>65</v>
      </c>
      <c r="C30" s="31" t="s">
        <v>54</v>
      </c>
      <c r="D30" s="17" t="s">
        <v>15</v>
      </c>
      <c r="E30" s="7">
        <f t="shared" si="0"/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</row>
    <row r="31" spans="1:13" s="18" customFormat="1" ht="11.25" customHeight="1" x14ac:dyDescent="0.25">
      <c r="A31" s="23"/>
      <c r="B31" s="29"/>
      <c r="C31" s="32"/>
      <c r="D31" s="17" t="s">
        <v>16</v>
      </c>
      <c r="E31" s="7">
        <f t="shared" si="0"/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</row>
    <row r="32" spans="1:13" s="18" customFormat="1" ht="11.25" customHeight="1" x14ac:dyDescent="0.25">
      <c r="A32" s="23"/>
      <c r="B32" s="29"/>
      <c r="C32" s="32"/>
      <c r="D32" s="17" t="s">
        <v>17</v>
      </c>
      <c r="E32" s="7">
        <f t="shared" si="0"/>
        <v>162050000</v>
      </c>
      <c r="F32" s="11">
        <v>0</v>
      </c>
      <c r="G32" s="7">
        <v>162050000</v>
      </c>
      <c r="H32" s="7">
        <v>0</v>
      </c>
      <c r="I32" s="7">
        <v>0</v>
      </c>
      <c r="J32" s="7">
        <v>0</v>
      </c>
    </row>
    <row r="33" spans="1:12" s="18" customFormat="1" ht="11.25" customHeight="1" x14ac:dyDescent="0.25">
      <c r="A33" s="23"/>
      <c r="B33" s="30"/>
      <c r="C33" s="33"/>
      <c r="D33" s="17" t="s">
        <v>18</v>
      </c>
      <c r="E33" s="7">
        <f t="shared" si="0"/>
        <v>162050000</v>
      </c>
      <c r="F33" s="7">
        <f>SUM(F30:F32)</f>
        <v>0</v>
      </c>
      <c r="G33" s="7">
        <f t="shared" ref="G33:L33" si="7">SUM(G30:G32)</f>
        <v>162050000</v>
      </c>
      <c r="H33" s="7">
        <f t="shared" si="7"/>
        <v>0</v>
      </c>
      <c r="I33" s="7">
        <f t="shared" si="7"/>
        <v>0</v>
      </c>
      <c r="J33" s="7">
        <f t="shared" si="7"/>
        <v>0</v>
      </c>
      <c r="K33" s="7">
        <f t="shared" si="7"/>
        <v>0</v>
      </c>
      <c r="L33" s="7">
        <f t="shared" si="7"/>
        <v>0</v>
      </c>
    </row>
    <row r="34" spans="1:12" s="18" customFormat="1" ht="11.25" customHeight="1" x14ac:dyDescent="0.25">
      <c r="A34" s="23" t="s">
        <v>67</v>
      </c>
      <c r="B34" s="28" t="s">
        <v>59</v>
      </c>
      <c r="C34" s="31" t="s">
        <v>54</v>
      </c>
      <c r="D34" s="17" t="s">
        <v>15</v>
      </c>
      <c r="E34" s="7">
        <f t="shared" ref="E34:E57" si="8">SUM(F34:J34)</f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</row>
    <row r="35" spans="1:12" s="18" customFormat="1" ht="11.25" customHeight="1" x14ac:dyDescent="0.25">
      <c r="A35" s="23"/>
      <c r="B35" s="29"/>
      <c r="C35" s="32"/>
      <c r="D35" s="17" t="s">
        <v>16</v>
      </c>
      <c r="E35" s="7">
        <f t="shared" si="8"/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</row>
    <row r="36" spans="1:12" s="18" customFormat="1" ht="11.25" customHeight="1" x14ac:dyDescent="0.25">
      <c r="A36" s="23"/>
      <c r="B36" s="29"/>
      <c r="C36" s="32"/>
      <c r="D36" s="17" t="s">
        <v>17</v>
      </c>
      <c r="E36" s="7">
        <f t="shared" si="8"/>
        <v>14422000</v>
      </c>
      <c r="F36" s="11">
        <v>0</v>
      </c>
      <c r="G36" s="7">
        <v>14422000</v>
      </c>
      <c r="H36" s="7">
        <v>0</v>
      </c>
      <c r="I36" s="7">
        <v>0</v>
      </c>
      <c r="J36" s="7">
        <v>0</v>
      </c>
    </row>
    <row r="37" spans="1:12" s="18" customFormat="1" ht="11.25" customHeight="1" x14ac:dyDescent="0.25">
      <c r="A37" s="23"/>
      <c r="B37" s="30"/>
      <c r="C37" s="33"/>
      <c r="D37" s="17" t="s">
        <v>18</v>
      </c>
      <c r="E37" s="7">
        <f t="shared" si="8"/>
        <v>14422000</v>
      </c>
      <c r="F37" s="7">
        <f>SUM(F34:F36)</f>
        <v>0</v>
      </c>
      <c r="G37" s="7">
        <f t="shared" ref="G37:J37" si="9">SUM(G34:G36)</f>
        <v>14422000</v>
      </c>
      <c r="H37" s="7">
        <f t="shared" si="9"/>
        <v>0</v>
      </c>
      <c r="I37" s="7">
        <f t="shared" si="9"/>
        <v>0</v>
      </c>
      <c r="J37" s="7">
        <f t="shared" si="9"/>
        <v>0</v>
      </c>
    </row>
    <row r="38" spans="1:12" s="18" customFormat="1" ht="11.25" customHeight="1" x14ac:dyDescent="0.25">
      <c r="A38" s="23" t="s">
        <v>68</v>
      </c>
      <c r="B38" s="28" t="s">
        <v>60</v>
      </c>
      <c r="C38" s="31" t="s">
        <v>54</v>
      </c>
      <c r="D38" s="17" t="s">
        <v>15</v>
      </c>
      <c r="E38" s="7">
        <f t="shared" si="8"/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</row>
    <row r="39" spans="1:12" s="18" customFormat="1" ht="11.25" customHeight="1" x14ac:dyDescent="0.25">
      <c r="A39" s="23"/>
      <c r="B39" s="29"/>
      <c r="C39" s="32"/>
      <c r="D39" s="17" t="s">
        <v>16</v>
      </c>
      <c r="E39" s="7">
        <f t="shared" si="8"/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</row>
    <row r="40" spans="1:12" s="18" customFormat="1" ht="11.25" customHeight="1" x14ac:dyDescent="0.25">
      <c r="A40" s="23"/>
      <c r="B40" s="29"/>
      <c r="C40" s="32"/>
      <c r="D40" s="17" t="s">
        <v>17</v>
      </c>
      <c r="E40" s="7">
        <f t="shared" si="8"/>
        <v>15200000</v>
      </c>
      <c r="F40" s="11">
        <v>0</v>
      </c>
      <c r="G40" s="7">
        <v>15200000</v>
      </c>
      <c r="H40" s="7">
        <v>0</v>
      </c>
      <c r="I40" s="7">
        <v>0</v>
      </c>
      <c r="J40" s="7">
        <v>0</v>
      </c>
    </row>
    <row r="41" spans="1:12" s="18" customFormat="1" ht="11.25" customHeight="1" x14ac:dyDescent="0.25">
      <c r="A41" s="23"/>
      <c r="B41" s="30"/>
      <c r="C41" s="33"/>
      <c r="D41" s="17" t="s">
        <v>18</v>
      </c>
      <c r="E41" s="7">
        <f t="shared" si="8"/>
        <v>15200000</v>
      </c>
      <c r="F41" s="7">
        <f>SUM(F38:F40)</f>
        <v>0</v>
      </c>
      <c r="G41" s="7">
        <f t="shared" ref="G41:J41" si="10">SUM(G38:G40)</f>
        <v>15200000</v>
      </c>
      <c r="H41" s="7">
        <f t="shared" si="10"/>
        <v>0</v>
      </c>
      <c r="I41" s="7">
        <f t="shared" si="10"/>
        <v>0</v>
      </c>
      <c r="J41" s="7">
        <f t="shared" si="10"/>
        <v>0</v>
      </c>
    </row>
    <row r="42" spans="1:12" s="18" customFormat="1" ht="11.25" customHeight="1" x14ac:dyDescent="0.25">
      <c r="A42" s="23" t="s">
        <v>55</v>
      </c>
      <c r="B42" s="28" t="s">
        <v>61</v>
      </c>
      <c r="C42" s="31" t="s">
        <v>54</v>
      </c>
      <c r="D42" s="17" t="s">
        <v>15</v>
      </c>
      <c r="E42" s="7">
        <f t="shared" si="8"/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</row>
    <row r="43" spans="1:12" s="18" customFormat="1" ht="11.25" customHeight="1" x14ac:dyDescent="0.25">
      <c r="A43" s="23"/>
      <c r="B43" s="29"/>
      <c r="C43" s="32"/>
      <c r="D43" s="17" t="s">
        <v>16</v>
      </c>
      <c r="E43" s="7">
        <f t="shared" si="8"/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</row>
    <row r="44" spans="1:12" s="18" customFormat="1" ht="11.25" customHeight="1" x14ac:dyDescent="0.25">
      <c r="A44" s="23"/>
      <c r="B44" s="29"/>
      <c r="C44" s="32"/>
      <c r="D44" s="17" t="s">
        <v>17</v>
      </c>
      <c r="E44" s="7">
        <f t="shared" si="8"/>
        <v>23662000</v>
      </c>
      <c r="F44" s="11">
        <v>0</v>
      </c>
      <c r="G44" s="7">
        <v>23662000</v>
      </c>
      <c r="H44" s="7">
        <v>0</v>
      </c>
      <c r="I44" s="7">
        <v>0</v>
      </c>
      <c r="J44" s="7">
        <v>0</v>
      </c>
    </row>
    <row r="45" spans="1:12" s="18" customFormat="1" ht="24" customHeight="1" x14ac:dyDescent="0.25">
      <c r="A45" s="23"/>
      <c r="B45" s="30"/>
      <c r="C45" s="33"/>
      <c r="D45" s="17" t="s">
        <v>18</v>
      </c>
      <c r="E45" s="7">
        <f t="shared" si="8"/>
        <v>23662000</v>
      </c>
      <c r="F45" s="7">
        <f>SUM(F42:F44)</f>
        <v>0</v>
      </c>
      <c r="G45" s="7">
        <f t="shared" ref="G45:J45" si="11">SUM(G42:G44)</f>
        <v>23662000</v>
      </c>
      <c r="H45" s="7">
        <f t="shared" si="11"/>
        <v>0</v>
      </c>
      <c r="I45" s="7">
        <f t="shared" si="11"/>
        <v>0</v>
      </c>
      <c r="J45" s="7">
        <f t="shared" si="11"/>
        <v>0</v>
      </c>
    </row>
    <row r="46" spans="1:12" s="18" customFormat="1" ht="11.25" customHeight="1" x14ac:dyDescent="0.25">
      <c r="A46" s="23" t="s">
        <v>56</v>
      </c>
      <c r="B46" s="28" t="s">
        <v>62</v>
      </c>
      <c r="C46" s="31" t="s">
        <v>54</v>
      </c>
      <c r="D46" s="17" t="s">
        <v>15</v>
      </c>
      <c r="E46" s="7">
        <f t="shared" si="8"/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</row>
    <row r="47" spans="1:12" s="18" customFormat="1" ht="11.25" customHeight="1" x14ac:dyDescent="0.25">
      <c r="A47" s="23"/>
      <c r="B47" s="29"/>
      <c r="C47" s="32"/>
      <c r="D47" s="17" t="s">
        <v>16</v>
      </c>
      <c r="E47" s="7">
        <f t="shared" si="8"/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</row>
    <row r="48" spans="1:12" s="18" customFormat="1" ht="11.25" customHeight="1" x14ac:dyDescent="0.25">
      <c r="A48" s="23"/>
      <c r="B48" s="29"/>
      <c r="C48" s="32"/>
      <c r="D48" s="17" t="s">
        <v>17</v>
      </c>
      <c r="E48" s="7">
        <f t="shared" si="8"/>
        <v>41900000</v>
      </c>
      <c r="F48" s="11">
        <v>0</v>
      </c>
      <c r="G48" s="7">
        <v>0</v>
      </c>
      <c r="H48" s="7">
        <v>41900000</v>
      </c>
      <c r="I48" s="7">
        <v>0</v>
      </c>
      <c r="J48" s="7">
        <v>0</v>
      </c>
    </row>
    <row r="49" spans="1:13" s="18" customFormat="1" ht="11.25" customHeight="1" x14ac:dyDescent="0.25">
      <c r="A49" s="23"/>
      <c r="B49" s="30"/>
      <c r="C49" s="33"/>
      <c r="D49" s="17" t="s">
        <v>18</v>
      </c>
      <c r="E49" s="7">
        <f t="shared" si="8"/>
        <v>41900000</v>
      </c>
      <c r="F49" s="7">
        <f>SUM(F46:F48)</f>
        <v>0</v>
      </c>
      <c r="G49" s="7">
        <f t="shared" ref="G49:J49" si="12">SUM(G46:G48)</f>
        <v>0</v>
      </c>
      <c r="H49" s="7">
        <f t="shared" si="12"/>
        <v>41900000</v>
      </c>
      <c r="I49" s="7">
        <f t="shared" si="12"/>
        <v>0</v>
      </c>
      <c r="J49" s="7">
        <f t="shared" si="12"/>
        <v>0</v>
      </c>
    </row>
    <row r="50" spans="1:13" s="18" customFormat="1" ht="11.25" customHeight="1" x14ac:dyDescent="0.25">
      <c r="A50" s="23" t="s">
        <v>57</v>
      </c>
      <c r="B50" s="28" t="s">
        <v>63</v>
      </c>
      <c r="C50" s="31" t="s">
        <v>54</v>
      </c>
      <c r="D50" s="17" t="s">
        <v>15</v>
      </c>
      <c r="E50" s="7">
        <f t="shared" si="8"/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</row>
    <row r="51" spans="1:13" s="18" customFormat="1" ht="11.25" customHeight="1" x14ac:dyDescent="0.25">
      <c r="A51" s="23"/>
      <c r="B51" s="29"/>
      <c r="C51" s="32"/>
      <c r="D51" s="17" t="s">
        <v>16</v>
      </c>
      <c r="E51" s="7">
        <f t="shared" si="8"/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</row>
    <row r="52" spans="1:13" s="18" customFormat="1" ht="11.25" customHeight="1" x14ac:dyDescent="0.25">
      <c r="A52" s="23"/>
      <c r="B52" s="29"/>
      <c r="C52" s="32"/>
      <c r="D52" s="17" t="s">
        <v>17</v>
      </c>
      <c r="E52" s="7">
        <f t="shared" si="8"/>
        <v>27258000</v>
      </c>
      <c r="F52" s="11">
        <v>0</v>
      </c>
      <c r="G52" s="7">
        <v>0</v>
      </c>
      <c r="H52" s="7">
        <v>16520000</v>
      </c>
      <c r="I52" s="7">
        <v>0</v>
      </c>
      <c r="J52" s="7">
        <v>10738000</v>
      </c>
    </row>
    <row r="53" spans="1:13" s="18" customFormat="1" ht="11.25" customHeight="1" x14ac:dyDescent="0.25">
      <c r="A53" s="23"/>
      <c r="B53" s="30"/>
      <c r="C53" s="33"/>
      <c r="D53" s="17" t="s">
        <v>18</v>
      </c>
      <c r="E53" s="7">
        <f t="shared" si="8"/>
        <v>27258000</v>
      </c>
      <c r="F53" s="7">
        <f>SUM(F50:F52)</f>
        <v>0</v>
      </c>
      <c r="G53" s="7">
        <f t="shared" ref="G53:L53" si="13">SUM(G50:G52)</f>
        <v>0</v>
      </c>
      <c r="H53" s="7">
        <f t="shared" si="13"/>
        <v>16520000</v>
      </c>
      <c r="I53" s="7">
        <f t="shared" si="13"/>
        <v>0</v>
      </c>
      <c r="J53" s="7">
        <f>SUM(J50:J52)</f>
        <v>10738000</v>
      </c>
      <c r="K53" s="7">
        <f t="shared" si="13"/>
        <v>0</v>
      </c>
      <c r="L53" s="7">
        <f t="shared" si="13"/>
        <v>0</v>
      </c>
    </row>
    <row r="54" spans="1:13" s="18" customFormat="1" ht="11.25" customHeight="1" x14ac:dyDescent="0.25">
      <c r="A54" s="23" t="s">
        <v>58</v>
      </c>
      <c r="B54" s="28" t="s">
        <v>64</v>
      </c>
      <c r="C54" s="31" t="s">
        <v>54</v>
      </c>
      <c r="D54" s="17" t="s">
        <v>15</v>
      </c>
      <c r="E54" s="7">
        <f t="shared" si="8"/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</row>
    <row r="55" spans="1:13" s="18" customFormat="1" ht="11.25" customHeight="1" x14ac:dyDescent="0.25">
      <c r="A55" s="23"/>
      <c r="B55" s="29"/>
      <c r="C55" s="32"/>
      <c r="D55" s="17" t="s">
        <v>16</v>
      </c>
      <c r="E55" s="7">
        <f t="shared" si="8"/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</row>
    <row r="56" spans="1:13" s="18" customFormat="1" ht="11.25" customHeight="1" x14ac:dyDescent="0.25">
      <c r="A56" s="23"/>
      <c r="B56" s="29"/>
      <c r="C56" s="32"/>
      <c r="D56" s="17" t="s">
        <v>17</v>
      </c>
      <c r="E56" s="7">
        <f t="shared" si="8"/>
        <v>37340000</v>
      </c>
      <c r="F56" s="11">
        <v>0</v>
      </c>
      <c r="G56" s="7">
        <v>11458000</v>
      </c>
      <c r="H56" s="7">
        <v>9257000</v>
      </c>
      <c r="I56" s="7">
        <v>0</v>
      </c>
      <c r="J56" s="7">
        <v>16625000</v>
      </c>
    </row>
    <row r="57" spans="1:13" s="18" customFormat="1" ht="11.25" customHeight="1" x14ac:dyDescent="0.25">
      <c r="A57" s="23"/>
      <c r="B57" s="30"/>
      <c r="C57" s="33"/>
      <c r="D57" s="17" t="s">
        <v>18</v>
      </c>
      <c r="E57" s="7">
        <f t="shared" si="8"/>
        <v>37340000</v>
      </c>
      <c r="F57" s="7">
        <f>SUM(F54:F56)</f>
        <v>0</v>
      </c>
      <c r="G57" s="7">
        <f t="shared" ref="G57:J57" si="14">SUM(G54:G56)</f>
        <v>11458000</v>
      </c>
      <c r="H57" s="7">
        <f t="shared" si="14"/>
        <v>9257000</v>
      </c>
      <c r="I57" s="7">
        <f t="shared" si="14"/>
        <v>0</v>
      </c>
      <c r="J57" s="7">
        <f t="shared" si="14"/>
        <v>16625000</v>
      </c>
      <c r="M57" s="19"/>
    </row>
    <row r="58" spans="1:13" ht="24" customHeight="1" x14ac:dyDescent="0.25">
      <c r="A58" s="23" t="s">
        <v>2</v>
      </c>
      <c r="B58" s="43" t="s">
        <v>27</v>
      </c>
      <c r="C58" s="44" t="s">
        <v>28</v>
      </c>
      <c r="D58" s="9" t="s">
        <v>15</v>
      </c>
      <c r="E58" s="6">
        <f t="shared" ref="E58:E93" si="15">SUM(F58:J58)</f>
        <v>0</v>
      </c>
      <c r="F58" s="10">
        <f t="shared" ref="F58:J59" si="16">SUM(F62,F70)</f>
        <v>0</v>
      </c>
      <c r="G58" s="10">
        <f t="shared" si="16"/>
        <v>0</v>
      </c>
      <c r="H58" s="10">
        <f t="shared" si="16"/>
        <v>0</v>
      </c>
      <c r="I58" s="10">
        <f t="shared" si="16"/>
        <v>0</v>
      </c>
      <c r="J58" s="10">
        <f t="shared" si="16"/>
        <v>0</v>
      </c>
    </row>
    <row r="59" spans="1:13" ht="22.5" x14ac:dyDescent="0.25">
      <c r="A59" s="23"/>
      <c r="B59" s="43"/>
      <c r="C59" s="44"/>
      <c r="D59" s="9" t="s">
        <v>16</v>
      </c>
      <c r="E59" s="6">
        <f t="shared" si="15"/>
        <v>0</v>
      </c>
      <c r="F59" s="10">
        <f t="shared" si="16"/>
        <v>0</v>
      </c>
      <c r="G59" s="10">
        <f t="shared" si="16"/>
        <v>0</v>
      </c>
      <c r="H59" s="10">
        <f t="shared" si="16"/>
        <v>0</v>
      </c>
      <c r="I59" s="10">
        <f t="shared" si="16"/>
        <v>0</v>
      </c>
      <c r="J59" s="10">
        <f t="shared" si="16"/>
        <v>0</v>
      </c>
    </row>
    <row r="60" spans="1:13" ht="22.5" x14ac:dyDescent="0.25">
      <c r="A60" s="23"/>
      <c r="B60" s="43"/>
      <c r="C60" s="44"/>
      <c r="D60" s="9" t="s">
        <v>17</v>
      </c>
      <c r="E60" s="6">
        <f t="shared" si="15"/>
        <v>406160</v>
      </c>
      <c r="F60" s="10">
        <f>SUM(F64,F72)</f>
        <v>0</v>
      </c>
      <c r="G60" s="10">
        <f>SUM(G64,G68,G72)</f>
        <v>107580</v>
      </c>
      <c r="H60" s="10">
        <f>SUM(H64,H72)</f>
        <v>101680</v>
      </c>
      <c r="I60" s="10">
        <f>SUM(I64,I72)</f>
        <v>101680</v>
      </c>
      <c r="J60" s="10">
        <f>SUM(J64,J72)</f>
        <v>95220</v>
      </c>
    </row>
    <row r="61" spans="1:13" ht="18.75" customHeight="1" x14ac:dyDescent="0.25">
      <c r="A61" s="23"/>
      <c r="B61" s="43"/>
      <c r="C61" s="44"/>
      <c r="D61" s="9" t="s">
        <v>18</v>
      </c>
      <c r="E61" s="6">
        <f t="shared" si="15"/>
        <v>406160</v>
      </c>
      <c r="F61" s="10">
        <f>SUM(F58:F60)</f>
        <v>0</v>
      </c>
      <c r="G61" s="10">
        <f>SUM(G58:G60)</f>
        <v>107580</v>
      </c>
      <c r="H61" s="10">
        <f>SUM(H58:H60)</f>
        <v>101680</v>
      </c>
      <c r="I61" s="10">
        <f>SUM(I58:I60)</f>
        <v>101680</v>
      </c>
      <c r="J61" s="10">
        <f>SUM(J58:J60)</f>
        <v>95220</v>
      </c>
    </row>
    <row r="62" spans="1:13" ht="21" customHeight="1" x14ac:dyDescent="0.25">
      <c r="A62" s="23" t="s">
        <v>29</v>
      </c>
      <c r="B62" s="40" t="s">
        <v>73</v>
      </c>
      <c r="C62" s="27" t="s">
        <v>28</v>
      </c>
      <c r="D62" s="2" t="s">
        <v>15</v>
      </c>
      <c r="E62" s="7">
        <f t="shared" si="15"/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</row>
    <row r="63" spans="1:13" ht="22.5" x14ac:dyDescent="0.25">
      <c r="A63" s="23"/>
      <c r="B63" s="40"/>
      <c r="C63" s="27"/>
      <c r="D63" s="2" t="s">
        <v>16</v>
      </c>
      <c r="E63" s="7">
        <f t="shared" si="15"/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</row>
    <row r="64" spans="1:13" ht="22.5" x14ac:dyDescent="0.25">
      <c r="A64" s="23"/>
      <c r="B64" s="40"/>
      <c r="C64" s="27"/>
      <c r="D64" s="2" t="s">
        <v>17</v>
      </c>
      <c r="E64" s="7">
        <f t="shared" si="15"/>
        <v>380880</v>
      </c>
      <c r="F64" s="8">
        <v>0</v>
      </c>
      <c r="G64" s="8">
        <v>95220</v>
      </c>
      <c r="H64" s="8">
        <v>95220</v>
      </c>
      <c r="I64" s="8">
        <v>95220</v>
      </c>
      <c r="J64" s="8">
        <v>95220</v>
      </c>
    </row>
    <row r="65" spans="1:10" ht="20.25" customHeight="1" x14ac:dyDescent="0.25">
      <c r="A65" s="23"/>
      <c r="B65" s="40"/>
      <c r="C65" s="27"/>
      <c r="D65" s="2" t="s">
        <v>18</v>
      </c>
      <c r="E65" s="7">
        <f t="shared" si="15"/>
        <v>380880</v>
      </c>
      <c r="F65" s="8">
        <f>SUM(F62:F64)</f>
        <v>0</v>
      </c>
      <c r="G65" s="8">
        <f>SUM(G62:G64)</f>
        <v>95220</v>
      </c>
      <c r="H65" s="8">
        <f>SUM(H62:H64)</f>
        <v>95220</v>
      </c>
      <c r="I65" s="8">
        <f>SUM(I62:I64)</f>
        <v>95220</v>
      </c>
      <c r="J65" s="8">
        <f>SUM(J62:J64)</f>
        <v>95220</v>
      </c>
    </row>
    <row r="66" spans="1:10" ht="20.25" customHeight="1" x14ac:dyDescent="0.25">
      <c r="A66" s="23" t="s">
        <v>30</v>
      </c>
      <c r="B66" s="24" t="s">
        <v>74</v>
      </c>
      <c r="C66" s="27" t="s">
        <v>28</v>
      </c>
      <c r="D66" s="21" t="s">
        <v>15</v>
      </c>
      <c r="E66" s="7">
        <f t="shared" si="15"/>
        <v>0</v>
      </c>
      <c r="F66" s="8">
        <v>0</v>
      </c>
      <c r="G66" s="8">
        <v>0</v>
      </c>
      <c r="H66" s="8">
        <v>0</v>
      </c>
      <c r="I66" s="8">
        <v>0</v>
      </c>
      <c r="J66" s="8">
        <v>0</v>
      </c>
    </row>
    <row r="67" spans="1:10" ht="20.25" customHeight="1" x14ac:dyDescent="0.25">
      <c r="A67" s="23"/>
      <c r="B67" s="25"/>
      <c r="C67" s="27"/>
      <c r="D67" s="21" t="s">
        <v>16</v>
      </c>
      <c r="E67" s="7">
        <f t="shared" si="15"/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</row>
    <row r="68" spans="1:10" ht="20.25" customHeight="1" x14ac:dyDescent="0.25">
      <c r="A68" s="23"/>
      <c r="B68" s="25"/>
      <c r="C68" s="27"/>
      <c r="D68" s="21" t="s">
        <v>17</v>
      </c>
      <c r="E68" s="7">
        <f t="shared" si="15"/>
        <v>5900</v>
      </c>
      <c r="F68" s="8">
        <v>0</v>
      </c>
      <c r="G68" s="8">
        <v>5900</v>
      </c>
      <c r="H68" s="8">
        <v>0</v>
      </c>
      <c r="I68" s="8">
        <v>0</v>
      </c>
      <c r="J68" s="8">
        <v>0</v>
      </c>
    </row>
    <row r="69" spans="1:10" ht="20.25" customHeight="1" x14ac:dyDescent="0.25">
      <c r="A69" s="23"/>
      <c r="B69" s="26"/>
      <c r="C69" s="27"/>
      <c r="D69" s="21" t="s">
        <v>18</v>
      </c>
      <c r="E69" s="7">
        <f t="shared" si="15"/>
        <v>5900</v>
      </c>
      <c r="F69" s="8">
        <f>SUM(F66:F68)</f>
        <v>0</v>
      </c>
      <c r="G69" s="8">
        <f>SUM(G66:G68)</f>
        <v>5900</v>
      </c>
      <c r="H69" s="8">
        <f>SUM(H66:H68)</f>
        <v>0</v>
      </c>
      <c r="I69" s="8">
        <f>SUM(I66:I68)</f>
        <v>0</v>
      </c>
      <c r="J69" s="8">
        <f>SUM(J66:J68)</f>
        <v>0</v>
      </c>
    </row>
    <row r="70" spans="1:10" ht="24.75" customHeight="1" x14ac:dyDescent="0.25">
      <c r="A70" s="23" t="s">
        <v>72</v>
      </c>
      <c r="B70" s="40" t="s">
        <v>71</v>
      </c>
      <c r="C70" s="27" t="s">
        <v>28</v>
      </c>
      <c r="D70" s="2" t="s">
        <v>15</v>
      </c>
      <c r="E70" s="7">
        <f t="shared" si="15"/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</row>
    <row r="71" spans="1:10" ht="22.5" x14ac:dyDescent="0.25">
      <c r="A71" s="23"/>
      <c r="B71" s="40"/>
      <c r="C71" s="27"/>
      <c r="D71" s="2" t="s">
        <v>16</v>
      </c>
      <c r="E71" s="7">
        <f t="shared" si="15"/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</row>
    <row r="72" spans="1:10" ht="26.25" customHeight="1" x14ac:dyDescent="0.25">
      <c r="A72" s="23"/>
      <c r="B72" s="40"/>
      <c r="C72" s="27"/>
      <c r="D72" s="2" t="s">
        <v>17</v>
      </c>
      <c r="E72" s="7">
        <f t="shared" si="15"/>
        <v>19380</v>
      </c>
      <c r="F72" s="8">
        <v>0</v>
      </c>
      <c r="G72" s="8">
        <v>6460</v>
      </c>
      <c r="H72" s="8">
        <v>6460</v>
      </c>
      <c r="I72" s="8">
        <v>6460</v>
      </c>
      <c r="J72" s="8">
        <v>0</v>
      </c>
    </row>
    <row r="73" spans="1:10" ht="17.25" customHeight="1" x14ac:dyDescent="0.25">
      <c r="A73" s="23"/>
      <c r="B73" s="40"/>
      <c r="C73" s="27"/>
      <c r="D73" s="2" t="s">
        <v>18</v>
      </c>
      <c r="E73" s="7">
        <f t="shared" si="15"/>
        <v>19380</v>
      </c>
      <c r="F73" s="8">
        <f>SUM(F70:F72)</f>
        <v>0</v>
      </c>
      <c r="G73" s="8">
        <f>SUM(G70:G72)</f>
        <v>6460</v>
      </c>
      <c r="H73" s="8">
        <f>SUM(H70:H72)</f>
        <v>6460</v>
      </c>
      <c r="I73" s="8">
        <f>SUM(I70:I72)</f>
        <v>6460</v>
      </c>
      <c r="J73" s="8">
        <f>SUM(J70:J72)</f>
        <v>0</v>
      </c>
    </row>
    <row r="74" spans="1:10" x14ac:dyDescent="0.25">
      <c r="A74" s="23" t="s">
        <v>31</v>
      </c>
      <c r="B74" s="36" t="s">
        <v>32</v>
      </c>
      <c r="C74" s="37" t="s">
        <v>33</v>
      </c>
      <c r="D74" s="3" t="s">
        <v>15</v>
      </c>
      <c r="E74" s="4">
        <f t="shared" si="15"/>
        <v>0</v>
      </c>
      <c r="F74" s="4">
        <f>SUM(F78,F82,F86,F90)</f>
        <v>0</v>
      </c>
      <c r="G74" s="4">
        <f>SUM(G78,G82,G86,G90)</f>
        <v>0</v>
      </c>
      <c r="H74" s="4">
        <f>SUM(H78,H82,H86,H90)</f>
        <v>0</v>
      </c>
      <c r="I74" s="4">
        <f>SUM(I78,I82,I86,I90)</f>
        <v>0</v>
      </c>
      <c r="J74" s="4">
        <f>SUM(J78,J82,J86,J90)</f>
        <v>0</v>
      </c>
    </row>
    <row r="75" spans="1:10" ht="22.5" x14ac:dyDescent="0.25">
      <c r="A75" s="23"/>
      <c r="B75" s="36"/>
      <c r="C75" s="37"/>
      <c r="D75" s="3" t="s">
        <v>16</v>
      </c>
      <c r="E75" s="4">
        <f>SUM(E79,E83,E87,E91)</f>
        <v>0</v>
      </c>
      <c r="F75" s="4">
        <f>SUM(F79,F83,F87,F91,F95,F99,F102,F107,F111,F115)</f>
        <v>114875.87</v>
      </c>
      <c r="G75" s="4">
        <f>SUM(G79,G83,G87,G91,G95,G99,G103,G107,G111,G115)</f>
        <v>0</v>
      </c>
      <c r="H75" s="4">
        <f>SUM(H79,H83,H87,H91,H95,H99,H103,H107,H111,H115)</f>
        <v>0</v>
      </c>
      <c r="I75" s="4">
        <f>SUM(I79,I83,I87,I91,I95,I99,I103,I107,I111,I115)</f>
        <v>0</v>
      </c>
      <c r="J75" s="4">
        <f>SUM(J79,J83,J87,J91,J95,J99,J103,J107,J111,J115)</f>
        <v>0</v>
      </c>
    </row>
    <row r="76" spans="1:10" ht="22.5" x14ac:dyDescent="0.25">
      <c r="A76" s="23"/>
      <c r="B76" s="36"/>
      <c r="C76" s="37"/>
      <c r="D76" s="3" t="s">
        <v>17</v>
      </c>
      <c r="E76" s="4">
        <f t="shared" si="15"/>
        <v>38955900</v>
      </c>
      <c r="F76" s="4">
        <f>SUM(F80,F84,F88,F92,F96,F100,F104,F108,F112)</f>
        <v>7391600</v>
      </c>
      <c r="G76" s="4">
        <f>SUM(G80,G84,G88,G92,G96,G100,G104,G108,G112)</f>
        <v>11282300</v>
      </c>
      <c r="H76" s="4">
        <f>SUM(H80,H84,H88,H92,H96,H100,H104,H108,H112)</f>
        <v>6555300</v>
      </c>
      <c r="I76" s="4">
        <f>SUM(I80,I84,I88,I92,I96,I100,I104,I108,I112)</f>
        <v>6760700</v>
      </c>
      <c r="J76" s="4">
        <f>SUM(J80,J84,J88,J92,J96,J100,J104,J108,J112)</f>
        <v>6966000</v>
      </c>
    </row>
    <row r="77" spans="1:10" x14ac:dyDescent="0.25">
      <c r="A77" s="23"/>
      <c r="B77" s="36"/>
      <c r="C77" s="37"/>
      <c r="D77" s="3" t="s">
        <v>18</v>
      </c>
      <c r="E77" s="4">
        <f t="shared" si="15"/>
        <v>39070775.870000005</v>
      </c>
      <c r="F77" s="4">
        <f>SUM(F74:F76)</f>
        <v>7506475.8700000001</v>
      </c>
      <c r="G77" s="4">
        <f>SUM(G74:G76)</f>
        <v>11282300</v>
      </c>
      <c r="H77" s="4">
        <f>SUM(H74:H76)</f>
        <v>6555300</v>
      </c>
      <c r="I77" s="4">
        <f>SUM(I74:I76)</f>
        <v>6760700</v>
      </c>
      <c r="J77" s="4">
        <f>SUM(J74:J76)</f>
        <v>6966000</v>
      </c>
    </row>
    <row r="78" spans="1:10" ht="41.25" customHeight="1" x14ac:dyDescent="0.25">
      <c r="A78" s="23" t="s">
        <v>3</v>
      </c>
      <c r="B78" s="40" t="s">
        <v>34</v>
      </c>
      <c r="C78" s="27" t="s">
        <v>33</v>
      </c>
      <c r="D78" s="2" t="s">
        <v>15</v>
      </c>
      <c r="E78" s="7">
        <f t="shared" si="15"/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</row>
    <row r="79" spans="1:10" ht="49.5" customHeight="1" x14ac:dyDescent="0.25">
      <c r="A79" s="23"/>
      <c r="B79" s="40"/>
      <c r="C79" s="27"/>
      <c r="D79" s="2" t="s">
        <v>16</v>
      </c>
      <c r="E79" s="7">
        <f t="shared" si="15"/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</row>
    <row r="80" spans="1:10" ht="40.5" customHeight="1" x14ac:dyDescent="0.25">
      <c r="A80" s="23"/>
      <c r="B80" s="40"/>
      <c r="C80" s="27"/>
      <c r="D80" s="2" t="s">
        <v>17</v>
      </c>
      <c r="E80" s="7">
        <f t="shared" si="15"/>
        <v>8240700</v>
      </c>
      <c r="F80" s="7">
        <v>1238000</v>
      </c>
      <c r="G80" s="8">
        <v>2352700</v>
      </c>
      <c r="H80" s="8">
        <v>1500000</v>
      </c>
      <c r="I80" s="8">
        <v>1550000</v>
      </c>
      <c r="J80" s="8">
        <v>1600000</v>
      </c>
    </row>
    <row r="81" spans="1:10" ht="31.5" customHeight="1" x14ac:dyDescent="0.25">
      <c r="A81" s="23"/>
      <c r="B81" s="40"/>
      <c r="C81" s="27"/>
      <c r="D81" s="2" t="s">
        <v>18</v>
      </c>
      <c r="E81" s="7">
        <f t="shared" si="15"/>
        <v>8240700</v>
      </c>
      <c r="F81" s="7">
        <f>SUM(F78:F80)</f>
        <v>1238000</v>
      </c>
      <c r="G81" s="8">
        <f>SUM(G78:G80)</f>
        <v>2352700</v>
      </c>
      <c r="H81" s="8">
        <f>SUM(H78:H80)</f>
        <v>1500000</v>
      </c>
      <c r="I81" s="8">
        <f>SUM(I78:I80)</f>
        <v>1550000</v>
      </c>
      <c r="J81" s="8">
        <f>SUM(J78:J80)</f>
        <v>1600000</v>
      </c>
    </row>
    <row r="82" spans="1:10" ht="51.75" customHeight="1" x14ac:dyDescent="0.25">
      <c r="A82" s="23" t="s">
        <v>4</v>
      </c>
      <c r="B82" s="40" t="s">
        <v>35</v>
      </c>
      <c r="C82" s="27" t="s">
        <v>33</v>
      </c>
      <c r="D82" s="2" t="s">
        <v>15</v>
      </c>
      <c r="E82" s="7">
        <f t="shared" si="15"/>
        <v>0</v>
      </c>
      <c r="F82" s="7">
        <v>0</v>
      </c>
      <c r="G82" s="8">
        <v>0</v>
      </c>
      <c r="H82" s="8">
        <v>0</v>
      </c>
      <c r="I82" s="8">
        <v>0</v>
      </c>
      <c r="J82" s="8">
        <v>0</v>
      </c>
    </row>
    <row r="83" spans="1:10" ht="35.25" customHeight="1" x14ac:dyDescent="0.25">
      <c r="A83" s="23"/>
      <c r="B83" s="40"/>
      <c r="C83" s="27"/>
      <c r="D83" s="2" t="s">
        <v>16</v>
      </c>
      <c r="E83" s="7">
        <f t="shared" si="15"/>
        <v>0</v>
      </c>
      <c r="F83" s="7">
        <v>0</v>
      </c>
      <c r="G83" s="8">
        <v>0</v>
      </c>
      <c r="H83" s="8">
        <v>0</v>
      </c>
      <c r="I83" s="8">
        <v>0</v>
      </c>
      <c r="J83" s="8">
        <v>0</v>
      </c>
    </row>
    <row r="84" spans="1:10" ht="37.5" customHeight="1" x14ac:dyDescent="0.25">
      <c r="A84" s="23"/>
      <c r="B84" s="40"/>
      <c r="C84" s="27"/>
      <c r="D84" s="2" t="s">
        <v>17</v>
      </c>
      <c r="E84" s="7">
        <f t="shared" si="15"/>
        <v>9467900</v>
      </c>
      <c r="F84" s="7">
        <v>2581000</v>
      </c>
      <c r="G84" s="8">
        <v>1786900</v>
      </c>
      <c r="H84" s="8">
        <v>1650000</v>
      </c>
      <c r="I84" s="8">
        <v>1700000</v>
      </c>
      <c r="J84" s="8">
        <v>1750000</v>
      </c>
    </row>
    <row r="85" spans="1:10" ht="35.25" customHeight="1" x14ac:dyDescent="0.25">
      <c r="A85" s="23"/>
      <c r="B85" s="40"/>
      <c r="C85" s="27"/>
      <c r="D85" s="2" t="s">
        <v>18</v>
      </c>
      <c r="E85" s="7">
        <f t="shared" si="15"/>
        <v>9467900</v>
      </c>
      <c r="F85" s="7">
        <f>SUM(F82:F84)</f>
        <v>2581000</v>
      </c>
      <c r="G85" s="8">
        <f>SUM(G82:G84)</f>
        <v>1786900</v>
      </c>
      <c r="H85" s="8">
        <f>SUM(H82:H84)</f>
        <v>1650000</v>
      </c>
      <c r="I85" s="8">
        <f>SUM(I82:I84)</f>
        <v>1700000</v>
      </c>
      <c r="J85" s="8">
        <f>SUM(J82:J84)</f>
        <v>1750000</v>
      </c>
    </row>
    <row r="86" spans="1:10" ht="31.5" customHeight="1" x14ac:dyDescent="0.25">
      <c r="A86" s="23" t="s">
        <v>5</v>
      </c>
      <c r="B86" s="40" t="s">
        <v>36</v>
      </c>
      <c r="C86" s="27" t="s">
        <v>33</v>
      </c>
      <c r="D86" s="2" t="s">
        <v>15</v>
      </c>
      <c r="E86" s="7">
        <f t="shared" si="15"/>
        <v>0</v>
      </c>
      <c r="F86" s="7">
        <v>0</v>
      </c>
      <c r="G86" s="8">
        <v>0</v>
      </c>
      <c r="H86" s="8">
        <v>0</v>
      </c>
      <c r="I86" s="8">
        <v>0</v>
      </c>
      <c r="J86" s="8">
        <v>0</v>
      </c>
    </row>
    <row r="87" spans="1:10" ht="27.75" customHeight="1" x14ac:dyDescent="0.25">
      <c r="A87" s="23"/>
      <c r="B87" s="40"/>
      <c r="C87" s="27"/>
      <c r="D87" s="2" t="s">
        <v>16</v>
      </c>
      <c r="E87" s="7">
        <f t="shared" si="15"/>
        <v>0</v>
      </c>
      <c r="F87" s="7">
        <v>0</v>
      </c>
      <c r="G87" s="8">
        <v>0</v>
      </c>
      <c r="H87" s="8">
        <v>0</v>
      </c>
      <c r="I87" s="8">
        <v>0</v>
      </c>
      <c r="J87" s="8">
        <v>0</v>
      </c>
    </row>
    <row r="88" spans="1:10" ht="36" customHeight="1" x14ac:dyDescent="0.25">
      <c r="A88" s="23"/>
      <c r="B88" s="40"/>
      <c r="C88" s="27"/>
      <c r="D88" s="2" t="s">
        <v>17</v>
      </c>
      <c r="E88" s="7">
        <f t="shared" si="15"/>
        <v>2811200</v>
      </c>
      <c r="F88" s="7">
        <v>420500</v>
      </c>
      <c r="G88" s="8">
        <v>560700</v>
      </c>
      <c r="H88" s="8">
        <v>580000</v>
      </c>
      <c r="I88" s="8">
        <v>600000</v>
      </c>
      <c r="J88" s="8">
        <v>650000</v>
      </c>
    </row>
    <row r="89" spans="1:10" x14ac:dyDescent="0.25">
      <c r="A89" s="23"/>
      <c r="B89" s="40"/>
      <c r="C89" s="27"/>
      <c r="D89" s="2" t="s">
        <v>18</v>
      </c>
      <c r="E89" s="7">
        <f t="shared" si="15"/>
        <v>2811200</v>
      </c>
      <c r="F89" s="7">
        <f>SUM(F86:F88)</f>
        <v>420500</v>
      </c>
      <c r="G89" s="8">
        <f>SUM(G86:G88)</f>
        <v>560700</v>
      </c>
      <c r="H89" s="8">
        <f>SUM(H86:H88)</f>
        <v>580000</v>
      </c>
      <c r="I89" s="8">
        <f>SUM(I86:I88)</f>
        <v>600000</v>
      </c>
      <c r="J89" s="8">
        <f>SUM(J86:J88)</f>
        <v>650000</v>
      </c>
    </row>
    <row r="90" spans="1:10" ht="21" customHeight="1" x14ac:dyDescent="0.25">
      <c r="A90" s="23" t="s">
        <v>6</v>
      </c>
      <c r="B90" s="40" t="s">
        <v>37</v>
      </c>
      <c r="C90" s="27" t="s">
        <v>33</v>
      </c>
      <c r="D90" s="2" t="s">
        <v>15</v>
      </c>
      <c r="E90" s="7">
        <f t="shared" si="15"/>
        <v>0</v>
      </c>
      <c r="F90" s="7">
        <v>0</v>
      </c>
      <c r="G90" s="8">
        <v>0</v>
      </c>
      <c r="H90" s="8">
        <v>0</v>
      </c>
      <c r="I90" s="8">
        <v>0</v>
      </c>
      <c r="J90" s="8">
        <v>0</v>
      </c>
    </row>
    <row r="91" spans="1:10" ht="22.5" x14ac:dyDescent="0.25">
      <c r="A91" s="23"/>
      <c r="B91" s="40"/>
      <c r="C91" s="27"/>
      <c r="D91" s="2" t="s">
        <v>16</v>
      </c>
      <c r="E91" s="7">
        <f t="shared" si="15"/>
        <v>0</v>
      </c>
      <c r="F91" s="7">
        <v>0</v>
      </c>
      <c r="G91" s="8">
        <v>0</v>
      </c>
      <c r="H91" s="8">
        <v>0</v>
      </c>
      <c r="I91" s="8">
        <v>0</v>
      </c>
      <c r="J91" s="8">
        <v>0</v>
      </c>
    </row>
    <row r="92" spans="1:10" ht="22.5" x14ac:dyDescent="0.25">
      <c r="A92" s="23"/>
      <c r="B92" s="40"/>
      <c r="C92" s="27"/>
      <c r="D92" s="2" t="s">
        <v>17</v>
      </c>
      <c r="E92" s="7">
        <f t="shared" si="15"/>
        <v>780000</v>
      </c>
      <c r="F92" s="7">
        <v>285000</v>
      </c>
      <c r="G92" s="8">
        <v>45000</v>
      </c>
      <c r="H92" s="8">
        <v>130000</v>
      </c>
      <c r="I92" s="8">
        <v>150000</v>
      </c>
      <c r="J92" s="8">
        <v>170000</v>
      </c>
    </row>
    <row r="93" spans="1:10" x14ac:dyDescent="0.25">
      <c r="A93" s="23"/>
      <c r="B93" s="40"/>
      <c r="C93" s="27"/>
      <c r="D93" s="2" t="s">
        <v>18</v>
      </c>
      <c r="E93" s="7">
        <f t="shared" si="15"/>
        <v>780000</v>
      </c>
      <c r="F93" s="7">
        <f>SUM(F90:F92)</f>
        <v>285000</v>
      </c>
      <c r="G93" s="8">
        <f>SUM(G90:G92)</f>
        <v>45000</v>
      </c>
      <c r="H93" s="8">
        <f>SUM(H90:H92)</f>
        <v>130000</v>
      </c>
      <c r="I93" s="8">
        <f>SUM(I90:I92)</f>
        <v>150000</v>
      </c>
      <c r="J93" s="8">
        <f>SUM(J90:J92)</f>
        <v>170000</v>
      </c>
    </row>
    <row r="94" spans="1:10" ht="21" customHeight="1" x14ac:dyDescent="0.25">
      <c r="A94" s="23" t="s">
        <v>7</v>
      </c>
      <c r="B94" s="45" t="s">
        <v>38</v>
      </c>
      <c r="C94" s="27" t="s">
        <v>33</v>
      </c>
      <c r="D94" s="2" t="s">
        <v>15</v>
      </c>
      <c r="E94" s="7">
        <f t="shared" ref="E94:E121" si="17">SUM(F94:J94)</f>
        <v>0</v>
      </c>
      <c r="F94" s="7">
        <v>0</v>
      </c>
      <c r="G94" s="8">
        <v>0</v>
      </c>
      <c r="H94" s="8">
        <v>0</v>
      </c>
      <c r="I94" s="8">
        <v>0</v>
      </c>
      <c r="J94" s="8">
        <v>0</v>
      </c>
    </row>
    <row r="95" spans="1:10" ht="22.5" x14ac:dyDescent="0.25">
      <c r="A95" s="23"/>
      <c r="B95" s="45"/>
      <c r="C95" s="27"/>
      <c r="D95" s="2" t="s">
        <v>16</v>
      </c>
      <c r="E95" s="7">
        <f t="shared" si="17"/>
        <v>0</v>
      </c>
      <c r="F95" s="7">
        <v>0</v>
      </c>
      <c r="G95" s="8">
        <v>0</v>
      </c>
      <c r="H95" s="8">
        <v>0</v>
      </c>
      <c r="I95" s="8">
        <v>0</v>
      </c>
      <c r="J95" s="8">
        <v>0</v>
      </c>
    </row>
    <row r="96" spans="1:10" ht="22.5" x14ac:dyDescent="0.25">
      <c r="A96" s="23"/>
      <c r="B96" s="45"/>
      <c r="C96" s="27"/>
      <c r="D96" s="2" t="s">
        <v>17</v>
      </c>
      <c r="E96" s="7">
        <f t="shared" si="17"/>
        <v>13373700</v>
      </c>
      <c r="F96" s="7">
        <v>1985600</v>
      </c>
      <c r="G96" s="7">
        <v>5028100</v>
      </c>
      <c r="H96" s="8">
        <v>2080000</v>
      </c>
      <c r="I96" s="8">
        <v>2130000</v>
      </c>
      <c r="J96" s="8">
        <v>2150000</v>
      </c>
    </row>
    <row r="97" spans="1:10" x14ac:dyDescent="0.25">
      <c r="A97" s="23"/>
      <c r="B97" s="45"/>
      <c r="C97" s="27"/>
      <c r="D97" s="2" t="s">
        <v>18</v>
      </c>
      <c r="E97" s="7">
        <f t="shared" si="17"/>
        <v>13373700</v>
      </c>
      <c r="F97" s="7">
        <f>SUM(F94:F96)</f>
        <v>1985600</v>
      </c>
      <c r="G97" s="7">
        <f>SUM(G94:G96)</f>
        <v>5028100</v>
      </c>
      <c r="H97" s="8">
        <f>SUM(H94:H96)</f>
        <v>2080000</v>
      </c>
      <c r="I97" s="8">
        <f>SUM(I94:I96)</f>
        <v>2130000</v>
      </c>
      <c r="J97" s="8">
        <f>SUM(J94:J96)</f>
        <v>2150000</v>
      </c>
    </row>
    <row r="98" spans="1:10" ht="21" customHeight="1" x14ac:dyDescent="0.25">
      <c r="A98" s="23" t="s">
        <v>8</v>
      </c>
      <c r="B98" s="45" t="s">
        <v>39</v>
      </c>
      <c r="C98" s="27" t="s">
        <v>33</v>
      </c>
      <c r="D98" s="2" t="s">
        <v>15</v>
      </c>
      <c r="E98" s="7">
        <f t="shared" si="17"/>
        <v>0</v>
      </c>
      <c r="F98" s="7">
        <v>0</v>
      </c>
      <c r="G98" s="8">
        <v>0</v>
      </c>
      <c r="H98" s="8">
        <v>0</v>
      </c>
      <c r="I98" s="8">
        <v>0</v>
      </c>
      <c r="J98" s="8">
        <v>0</v>
      </c>
    </row>
    <row r="99" spans="1:10" ht="22.5" x14ac:dyDescent="0.25">
      <c r="A99" s="23"/>
      <c r="B99" s="45"/>
      <c r="C99" s="27"/>
      <c r="D99" s="2" t="s">
        <v>16</v>
      </c>
      <c r="E99" s="7">
        <f t="shared" si="17"/>
        <v>0</v>
      </c>
      <c r="F99" s="7">
        <v>0</v>
      </c>
      <c r="G99" s="8">
        <v>0</v>
      </c>
      <c r="H99" s="8">
        <v>0</v>
      </c>
      <c r="I99" s="8">
        <v>0</v>
      </c>
      <c r="J99" s="8">
        <v>0</v>
      </c>
    </row>
    <row r="100" spans="1:10" ht="32.25" customHeight="1" x14ac:dyDescent="0.25">
      <c r="A100" s="23"/>
      <c r="B100" s="45"/>
      <c r="C100" s="27"/>
      <c r="D100" s="2" t="s">
        <v>17</v>
      </c>
      <c r="E100" s="7">
        <f t="shared" si="17"/>
        <v>949000</v>
      </c>
      <c r="F100" s="7">
        <v>108000</v>
      </c>
      <c r="G100" s="8">
        <v>631000</v>
      </c>
      <c r="H100" s="8">
        <v>65000</v>
      </c>
      <c r="I100" s="8">
        <v>70000</v>
      </c>
      <c r="J100" s="8">
        <v>75000</v>
      </c>
    </row>
    <row r="101" spans="1:10" ht="19.5" customHeight="1" x14ac:dyDescent="0.25">
      <c r="A101" s="23"/>
      <c r="B101" s="45"/>
      <c r="C101" s="27"/>
      <c r="D101" s="2" t="s">
        <v>18</v>
      </c>
      <c r="E101" s="7">
        <f t="shared" si="17"/>
        <v>949000</v>
      </c>
      <c r="F101" s="7">
        <f>SUM(F98:F100)</f>
        <v>108000</v>
      </c>
      <c r="G101" s="8">
        <f>SUM(G98:G100)</f>
        <v>631000</v>
      </c>
      <c r="H101" s="8">
        <f>SUM(H98:H100)</f>
        <v>65000</v>
      </c>
      <c r="I101" s="8">
        <f>SUM(I98:I100)</f>
        <v>70000</v>
      </c>
      <c r="J101" s="8">
        <f>SUM(J98:J100)</f>
        <v>75000</v>
      </c>
    </row>
    <row r="102" spans="1:10" ht="21" customHeight="1" x14ac:dyDescent="0.25">
      <c r="A102" s="23" t="s">
        <v>9</v>
      </c>
      <c r="B102" s="45" t="s">
        <v>40</v>
      </c>
      <c r="C102" s="27" t="s">
        <v>33</v>
      </c>
      <c r="D102" s="2" t="s">
        <v>15</v>
      </c>
      <c r="E102" s="7">
        <f t="shared" si="17"/>
        <v>0</v>
      </c>
      <c r="F102" s="7">
        <v>0</v>
      </c>
      <c r="G102" s="8">
        <v>0</v>
      </c>
      <c r="H102" s="8">
        <v>0</v>
      </c>
      <c r="I102" s="8">
        <v>0</v>
      </c>
      <c r="J102" s="8">
        <v>0</v>
      </c>
    </row>
    <row r="103" spans="1:10" ht="22.5" x14ac:dyDescent="0.25">
      <c r="A103" s="23"/>
      <c r="B103" s="45"/>
      <c r="C103" s="27"/>
      <c r="D103" s="2" t="s">
        <v>16</v>
      </c>
      <c r="E103" s="7">
        <f t="shared" si="17"/>
        <v>0</v>
      </c>
      <c r="F103" s="7">
        <v>0</v>
      </c>
      <c r="G103" s="8">
        <v>0</v>
      </c>
      <c r="H103" s="8">
        <v>0</v>
      </c>
      <c r="I103" s="8">
        <v>0</v>
      </c>
      <c r="J103" s="8">
        <v>0</v>
      </c>
    </row>
    <row r="104" spans="1:10" ht="22.5" x14ac:dyDescent="0.25">
      <c r="A104" s="23"/>
      <c r="B104" s="45"/>
      <c r="C104" s="27"/>
      <c r="D104" s="2" t="s">
        <v>17</v>
      </c>
      <c r="E104" s="7">
        <f t="shared" si="17"/>
        <v>2117900</v>
      </c>
      <c r="F104" s="7">
        <v>492600</v>
      </c>
      <c r="G104" s="7">
        <v>500300</v>
      </c>
      <c r="H104" s="8">
        <v>370000</v>
      </c>
      <c r="I104" s="8">
        <v>375000</v>
      </c>
      <c r="J104" s="8">
        <v>380000</v>
      </c>
    </row>
    <row r="105" spans="1:10" ht="23.25" customHeight="1" x14ac:dyDescent="0.25">
      <c r="A105" s="23"/>
      <c r="B105" s="45"/>
      <c r="C105" s="27"/>
      <c r="D105" s="2" t="s">
        <v>18</v>
      </c>
      <c r="E105" s="7">
        <f t="shared" si="17"/>
        <v>2117900</v>
      </c>
      <c r="F105" s="7">
        <f>SUM(F102:F104)</f>
        <v>492600</v>
      </c>
      <c r="G105" s="7">
        <v>500300</v>
      </c>
      <c r="H105" s="8">
        <f>SUM(H102:H104)</f>
        <v>370000</v>
      </c>
      <c r="I105" s="8">
        <f>SUM(I102:I104)</f>
        <v>375000</v>
      </c>
      <c r="J105" s="8">
        <f>SUM(J102:J104)</f>
        <v>380000</v>
      </c>
    </row>
    <row r="106" spans="1:10" ht="23.25" customHeight="1" x14ac:dyDescent="0.25">
      <c r="A106" s="23" t="s">
        <v>41</v>
      </c>
      <c r="B106" s="45" t="s">
        <v>42</v>
      </c>
      <c r="C106" s="27" t="s">
        <v>33</v>
      </c>
      <c r="D106" s="2" t="s">
        <v>15</v>
      </c>
      <c r="E106" s="7">
        <f t="shared" si="17"/>
        <v>0</v>
      </c>
      <c r="F106" s="7">
        <v>0</v>
      </c>
      <c r="G106" s="8">
        <v>0</v>
      </c>
      <c r="H106" s="8">
        <v>0</v>
      </c>
      <c r="I106" s="8">
        <v>0</v>
      </c>
      <c r="J106" s="8">
        <v>0</v>
      </c>
    </row>
    <row r="107" spans="1:10" ht="32.25" customHeight="1" x14ac:dyDescent="0.25">
      <c r="A107" s="23"/>
      <c r="B107" s="45"/>
      <c r="C107" s="27"/>
      <c r="D107" s="2" t="s">
        <v>16</v>
      </c>
      <c r="E107" s="7">
        <f t="shared" si="17"/>
        <v>0</v>
      </c>
      <c r="F107" s="7">
        <v>0</v>
      </c>
      <c r="G107" s="8">
        <v>0</v>
      </c>
      <c r="H107" s="8">
        <v>0</v>
      </c>
      <c r="I107" s="8">
        <v>0</v>
      </c>
      <c r="J107" s="8">
        <v>0</v>
      </c>
    </row>
    <row r="108" spans="1:10" ht="26.25" customHeight="1" x14ac:dyDescent="0.25">
      <c r="A108" s="23"/>
      <c r="B108" s="45"/>
      <c r="C108" s="27"/>
      <c r="D108" s="2" t="s">
        <v>17</v>
      </c>
      <c r="E108" s="7">
        <f t="shared" si="17"/>
        <v>1198500</v>
      </c>
      <c r="F108" s="7">
        <v>280900</v>
      </c>
      <c r="G108" s="7">
        <v>377600</v>
      </c>
      <c r="H108" s="8">
        <v>175000</v>
      </c>
      <c r="I108" s="8">
        <v>180000</v>
      </c>
      <c r="J108" s="8">
        <v>185000</v>
      </c>
    </row>
    <row r="109" spans="1:10" ht="36" customHeight="1" x14ac:dyDescent="0.25">
      <c r="A109" s="23"/>
      <c r="B109" s="45"/>
      <c r="C109" s="27"/>
      <c r="D109" s="2" t="s">
        <v>18</v>
      </c>
      <c r="E109" s="7">
        <f t="shared" si="17"/>
        <v>1198500</v>
      </c>
      <c r="F109" s="7">
        <f>SUM(F106:F108)</f>
        <v>280900</v>
      </c>
      <c r="G109" s="7">
        <f>SUM(G106:G108)</f>
        <v>377600</v>
      </c>
      <c r="H109" s="8">
        <f>SUM(H106:H108)</f>
        <v>175000</v>
      </c>
      <c r="I109" s="8">
        <f>SUM(I106:I108)</f>
        <v>180000</v>
      </c>
      <c r="J109" s="8">
        <f>SUM(J106:J108)</f>
        <v>185000</v>
      </c>
    </row>
    <row r="110" spans="1:10" ht="21" customHeight="1" x14ac:dyDescent="0.25">
      <c r="A110" s="23" t="s">
        <v>43</v>
      </c>
      <c r="B110" s="45" t="s">
        <v>44</v>
      </c>
      <c r="C110" s="27" t="s">
        <v>33</v>
      </c>
      <c r="D110" s="2" t="s">
        <v>15</v>
      </c>
      <c r="E110" s="7">
        <f t="shared" si="17"/>
        <v>0</v>
      </c>
      <c r="F110" s="7">
        <v>0</v>
      </c>
      <c r="G110" s="8">
        <v>0</v>
      </c>
      <c r="H110" s="8">
        <v>0</v>
      </c>
      <c r="I110" s="8">
        <v>0</v>
      </c>
      <c r="J110" s="8">
        <v>0</v>
      </c>
    </row>
    <row r="111" spans="1:10" ht="22.5" x14ac:dyDescent="0.25">
      <c r="A111" s="23"/>
      <c r="B111" s="45"/>
      <c r="C111" s="27"/>
      <c r="D111" s="2" t="s">
        <v>16</v>
      </c>
      <c r="E111" s="7">
        <f t="shared" si="17"/>
        <v>0</v>
      </c>
      <c r="F111" s="7">
        <v>0</v>
      </c>
      <c r="G111" s="8">
        <v>0</v>
      </c>
      <c r="H111" s="8">
        <v>0</v>
      </c>
      <c r="I111" s="8">
        <v>0</v>
      </c>
      <c r="J111" s="8">
        <v>0</v>
      </c>
    </row>
    <row r="112" spans="1:10" ht="22.5" x14ac:dyDescent="0.25">
      <c r="A112" s="23"/>
      <c r="B112" s="45"/>
      <c r="C112" s="27"/>
      <c r="D112" s="2" t="s">
        <v>17</v>
      </c>
      <c r="E112" s="7">
        <f t="shared" si="17"/>
        <v>17000</v>
      </c>
      <c r="F112" s="7">
        <v>0</v>
      </c>
      <c r="G112" s="8">
        <v>0</v>
      </c>
      <c r="H112" s="8">
        <v>5300</v>
      </c>
      <c r="I112" s="8">
        <v>5700</v>
      </c>
      <c r="J112" s="8">
        <v>6000</v>
      </c>
    </row>
    <row r="113" spans="1:10" x14ac:dyDescent="0.25">
      <c r="A113" s="23"/>
      <c r="B113" s="45"/>
      <c r="C113" s="27"/>
      <c r="D113" s="2" t="s">
        <v>18</v>
      </c>
      <c r="E113" s="7">
        <f t="shared" si="17"/>
        <v>17000</v>
      </c>
      <c r="F113" s="7">
        <f>SUM(F110:F112)</f>
        <v>0</v>
      </c>
      <c r="G113" s="8">
        <f>SUM(G110:G112)</f>
        <v>0</v>
      </c>
      <c r="H113" s="8">
        <f>SUM(H110:H112)</f>
        <v>5300</v>
      </c>
      <c r="I113" s="8">
        <f>SUM(I110:I112)</f>
        <v>5700</v>
      </c>
      <c r="J113" s="8">
        <f>SUM(J110:J112)</f>
        <v>6000</v>
      </c>
    </row>
    <row r="114" spans="1:10" ht="24.75" customHeight="1" x14ac:dyDescent="0.25">
      <c r="A114" s="23" t="s">
        <v>45</v>
      </c>
      <c r="B114" s="45" t="s">
        <v>46</v>
      </c>
      <c r="C114" s="27" t="s">
        <v>20</v>
      </c>
      <c r="D114" s="2" t="s">
        <v>15</v>
      </c>
      <c r="E114" s="7">
        <f t="shared" si="17"/>
        <v>0</v>
      </c>
      <c r="F114" s="8">
        <v>0</v>
      </c>
      <c r="G114" s="8">
        <v>0</v>
      </c>
      <c r="H114" s="8">
        <v>0</v>
      </c>
      <c r="I114" s="8">
        <v>0</v>
      </c>
      <c r="J114" s="8">
        <v>0</v>
      </c>
    </row>
    <row r="115" spans="1:10" ht="42.75" customHeight="1" x14ac:dyDescent="0.25">
      <c r="A115" s="23"/>
      <c r="B115" s="45"/>
      <c r="C115" s="27"/>
      <c r="D115" s="2" t="s">
        <v>16</v>
      </c>
      <c r="E115" s="7">
        <f t="shared" si="17"/>
        <v>114875.87</v>
      </c>
      <c r="F115" s="8">
        <v>114875.87</v>
      </c>
      <c r="G115" s="8">
        <v>0</v>
      </c>
      <c r="H115" s="8">
        <v>0</v>
      </c>
      <c r="I115" s="8">
        <v>0</v>
      </c>
      <c r="J115" s="8">
        <v>0</v>
      </c>
    </row>
    <row r="116" spans="1:10" ht="22.5" x14ac:dyDescent="0.25">
      <c r="A116" s="23"/>
      <c r="B116" s="45"/>
      <c r="C116" s="27"/>
      <c r="D116" s="2" t="s">
        <v>17</v>
      </c>
      <c r="E116" s="7">
        <f t="shared" si="17"/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</row>
    <row r="117" spans="1:10" x14ac:dyDescent="0.25">
      <c r="A117" s="23"/>
      <c r="B117" s="45"/>
      <c r="C117" s="27"/>
      <c r="D117" s="2" t="s">
        <v>18</v>
      </c>
      <c r="E117" s="7">
        <f t="shared" si="17"/>
        <v>114875.87</v>
      </c>
      <c r="F117" s="8">
        <f>SUM(F114:F116)</f>
        <v>114875.87</v>
      </c>
      <c r="G117" s="8">
        <f>SUM(G114:G116)</f>
        <v>0</v>
      </c>
      <c r="H117" s="8">
        <f>SUM(H114:H116)</f>
        <v>0</v>
      </c>
      <c r="I117" s="8">
        <f>SUM(I114:I116)</f>
        <v>0</v>
      </c>
      <c r="J117" s="8">
        <f>SUM(J114:J116)</f>
        <v>0</v>
      </c>
    </row>
    <row r="118" spans="1:10" x14ac:dyDescent="0.25">
      <c r="A118" s="48" t="s">
        <v>50</v>
      </c>
      <c r="B118" s="48"/>
      <c r="C118" s="48"/>
      <c r="D118" s="3" t="s">
        <v>15</v>
      </c>
      <c r="E118" s="4">
        <f t="shared" si="17"/>
        <v>0</v>
      </c>
      <c r="F118" s="4">
        <f>SUM(F10,F74)</f>
        <v>0</v>
      </c>
      <c r="G118" s="4">
        <f>SUM(G10,G74)</f>
        <v>0</v>
      </c>
      <c r="H118" s="4">
        <f>SUM(H10,H74)</f>
        <v>0</v>
      </c>
      <c r="I118" s="4">
        <f>SUM(I10,I74)</f>
        <v>0</v>
      </c>
      <c r="J118" s="4">
        <f>SUM(J10,J74)</f>
        <v>0</v>
      </c>
    </row>
    <row r="119" spans="1:10" ht="22.5" x14ac:dyDescent="0.25">
      <c r="A119" s="48"/>
      <c r="B119" s="48"/>
      <c r="C119" s="48"/>
      <c r="D119" s="3" t="s">
        <v>16</v>
      </c>
      <c r="E119" s="4">
        <f t="shared" si="17"/>
        <v>20513618.09</v>
      </c>
      <c r="F119" s="4">
        <f>SUM(F11,F115)</f>
        <v>9603743.6799999997</v>
      </c>
      <c r="G119" s="4">
        <f t="shared" ref="G119:J120" si="18">SUM(G11,G75)</f>
        <v>7909874.4100000001</v>
      </c>
      <c r="H119" s="4">
        <f t="shared" si="18"/>
        <v>1000000</v>
      </c>
      <c r="I119" s="4">
        <f t="shared" si="18"/>
        <v>1000000</v>
      </c>
      <c r="J119" s="4">
        <f t="shared" si="18"/>
        <v>1000000</v>
      </c>
    </row>
    <row r="120" spans="1:10" ht="22.5" x14ac:dyDescent="0.25">
      <c r="A120" s="48"/>
      <c r="B120" s="48"/>
      <c r="C120" s="48"/>
      <c r="D120" s="3" t="s">
        <v>17</v>
      </c>
      <c r="E120" s="4">
        <f t="shared" si="17"/>
        <v>361494060</v>
      </c>
      <c r="F120" s="4">
        <f>SUM(F12,F76)</f>
        <v>7391600</v>
      </c>
      <c r="G120" s="4">
        <f t="shared" si="18"/>
        <v>238481880</v>
      </c>
      <c r="H120" s="4">
        <f t="shared" si="18"/>
        <v>74333980</v>
      </c>
      <c r="I120" s="4">
        <f t="shared" si="18"/>
        <v>6862380</v>
      </c>
      <c r="J120" s="4">
        <f t="shared" si="18"/>
        <v>34424220</v>
      </c>
    </row>
    <row r="121" spans="1:10" x14ac:dyDescent="0.25">
      <c r="A121" s="48"/>
      <c r="B121" s="48"/>
      <c r="C121" s="48"/>
      <c r="D121" s="3" t="s">
        <v>18</v>
      </c>
      <c r="E121" s="4">
        <f t="shared" si="17"/>
        <v>382007678.09000003</v>
      </c>
      <c r="F121" s="4">
        <f>SUM(F118:F120)</f>
        <v>16995343.68</v>
      </c>
      <c r="G121" s="4">
        <f>SUM(G118:G120)</f>
        <v>246391754.41</v>
      </c>
      <c r="H121" s="4">
        <f>SUM(H118:H120)</f>
        <v>75333980</v>
      </c>
      <c r="I121" s="4">
        <f>SUM(I118:I120)</f>
        <v>7862380</v>
      </c>
      <c r="J121" s="4">
        <f>SUM(J118:J120)</f>
        <v>35424220</v>
      </c>
    </row>
    <row r="122" spans="1:10" x14ac:dyDescent="0.25">
      <c r="E122" s="20"/>
    </row>
  </sheetData>
  <mergeCells count="94">
    <mergeCell ref="I1:J1"/>
    <mergeCell ref="G3:J3"/>
    <mergeCell ref="F2:J2"/>
    <mergeCell ref="A118:C121"/>
    <mergeCell ref="A106:A109"/>
    <mergeCell ref="B106:B109"/>
    <mergeCell ref="C106:C109"/>
    <mergeCell ref="A110:A113"/>
    <mergeCell ref="B110:B113"/>
    <mergeCell ref="C110:C113"/>
    <mergeCell ref="A114:A117"/>
    <mergeCell ref="B114:B117"/>
    <mergeCell ref="C114:C117"/>
    <mergeCell ref="A102:A105"/>
    <mergeCell ref="B102:B105"/>
    <mergeCell ref="C102:C105"/>
    <mergeCell ref="A98:A101"/>
    <mergeCell ref="B98:B101"/>
    <mergeCell ref="C98:C101"/>
    <mergeCell ref="A94:A97"/>
    <mergeCell ref="B94:B97"/>
    <mergeCell ref="C94:C97"/>
    <mergeCell ref="A90:A93"/>
    <mergeCell ref="B90:B93"/>
    <mergeCell ref="C90:C93"/>
    <mergeCell ref="A86:A89"/>
    <mergeCell ref="B86:B89"/>
    <mergeCell ref="C86:C89"/>
    <mergeCell ref="A82:A85"/>
    <mergeCell ref="B82:B85"/>
    <mergeCell ref="C82:C85"/>
    <mergeCell ref="A70:A73"/>
    <mergeCell ref="B70:B73"/>
    <mergeCell ref="C70:C73"/>
    <mergeCell ref="A78:A81"/>
    <mergeCell ref="B78:B81"/>
    <mergeCell ref="C78:C81"/>
    <mergeCell ref="A74:A77"/>
    <mergeCell ref="B74:B77"/>
    <mergeCell ref="C74:C77"/>
    <mergeCell ref="A30:A33"/>
    <mergeCell ref="B30:B33"/>
    <mergeCell ref="C30:C33"/>
    <mergeCell ref="A62:A65"/>
    <mergeCell ref="B62:B65"/>
    <mergeCell ref="C62:C65"/>
    <mergeCell ref="A58:A61"/>
    <mergeCell ref="B58:B61"/>
    <mergeCell ref="C58:C61"/>
    <mergeCell ref="A34:A37"/>
    <mergeCell ref="B34:B37"/>
    <mergeCell ref="C34:C37"/>
    <mergeCell ref="A38:A41"/>
    <mergeCell ref="B38:B41"/>
    <mergeCell ref="C38:C41"/>
    <mergeCell ref="A42:A45"/>
    <mergeCell ref="A26:A29"/>
    <mergeCell ref="B26:B29"/>
    <mergeCell ref="C26:C29"/>
    <mergeCell ref="A22:A25"/>
    <mergeCell ref="B22:B25"/>
    <mergeCell ref="C22:C25"/>
    <mergeCell ref="A18:A21"/>
    <mergeCell ref="B18:B21"/>
    <mergeCell ref="C18:C21"/>
    <mergeCell ref="A14:A17"/>
    <mergeCell ref="B14:B17"/>
    <mergeCell ref="C14:C17"/>
    <mergeCell ref="F7:L7"/>
    <mergeCell ref="A10:A13"/>
    <mergeCell ref="B10:B13"/>
    <mergeCell ref="C10:C13"/>
    <mergeCell ref="H4:L4"/>
    <mergeCell ref="A5:L5"/>
    <mergeCell ref="A6:A8"/>
    <mergeCell ref="B6:B8"/>
    <mergeCell ref="C6:C8"/>
    <mergeCell ref="D6:D8"/>
    <mergeCell ref="E6:L6"/>
    <mergeCell ref="E7:E8"/>
    <mergeCell ref="B42:B45"/>
    <mergeCell ref="C42:C45"/>
    <mergeCell ref="A46:A49"/>
    <mergeCell ref="B46:B49"/>
    <mergeCell ref="C46:C49"/>
    <mergeCell ref="A66:A69"/>
    <mergeCell ref="B66:B69"/>
    <mergeCell ref="C66:C69"/>
    <mergeCell ref="A50:A53"/>
    <mergeCell ref="B50:B53"/>
    <mergeCell ref="C50:C53"/>
    <mergeCell ref="A54:A57"/>
    <mergeCell ref="B54:B57"/>
    <mergeCell ref="C54:C57"/>
  </mergeCells>
  <phoneticPr fontId="4" type="noConversion"/>
  <pageMargins left="0.11811023622047245" right="0.11811023622047245" top="0.35433070866141736" bottom="0.35433070866141736" header="0.11811023622047245" footer="0.11811023622047245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6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206MO</dc:creator>
  <cp:lastModifiedBy>202MO</cp:lastModifiedBy>
  <cp:lastPrinted>2017-12-29T07:40:52Z</cp:lastPrinted>
  <dcterms:created xsi:type="dcterms:W3CDTF">2015-02-13T07:33:04Z</dcterms:created>
  <dcterms:modified xsi:type="dcterms:W3CDTF">2018-01-12T08:53:29Z</dcterms:modified>
</cp:coreProperties>
</file>