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9320" windowHeight="11760"/>
  </bookViews>
  <sheets>
    <sheet name="Карта расчета рисков" sheetId="1" r:id="rId1"/>
    <sheet name="Исходные данные" sheetId="2" r:id="rId2"/>
    <sheet name="Лист3" sheetId="3" r:id="rId3"/>
  </sheets>
  <definedNames>
    <definedName name="вероятность">'Исходные данные'!$C$5:$C$9</definedName>
    <definedName name="подверженность">'Исходные данные'!$A$5:$A$9</definedName>
    <definedName name="последствия">'Исходные данные'!$E$5:$E$9</definedName>
  </definedNames>
  <calcPr calcId="124519"/>
</workbook>
</file>

<file path=xl/calcChain.xml><?xml version="1.0" encoding="utf-8"?>
<calcChain xmlns="http://schemas.openxmlformats.org/spreadsheetml/2006/main">
  <c r="L6" i="2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5"/>
  <c r="J6"/>
  <c r="J7"/>
  <c r="J8"/>
  <c r="M8" s="1"/>
  <c r="N8" s="1"/>
  <c r="G8" i="1" s="1"/>
  <c r="J9" i="2"/>
  <c r="M9" s="1"/>
  <c r="N9" s="1"/>
  <c r="G9" i="1" s="1"/>
  <c r="J10" i="2"/>
  <c r="M10" s="1"/>
  <c r="N10" s="1"/>
  <c r="G10" i="1" s="1"/>
  <c r="J11" i="2"/>
  <c r="M11" s="1"/>
  <c r="N11" s="1"/>
  <c r="G11" i="1" s="1"/>
  <c r="J12" i="2"/>
  <c r="M12" s="1"/>
  <c r="N12" s="1"/>
  <c r="G12" i="1" s="1"/>
  <c r="J13" i="2"/>
  <c r="M13" s="1"/>
  <c r="N13" s="1"/>
  <c r="G13" i="1" s="1"/>
  <c r="J14" i="2"/>
  <c r="M14" s="1"/>
  <c r="N14" s="1"/>
  <c r="G14" i="1" s="1"/>
  <c r="J15" i="2"/>
  <c r="J16"/>
  <c r="J17"/>
  <c r="J18"/>
  <c r="M18" s="1"/>
  <c r="N18" s="1"/>
  <c r="G18" i="1" s="1"/>
  <c r="J19" i="2"/>
  <c r="M19" s="1"/>
  <c r="N19" s="1"/>
  <c r="G19" i="1" s="1"/>
  <c r="J20" i="2"/>
  <c r="J21"/>
  <c r="J22"/>
  <c r="M22" s="1"/>
  <c r="N22" s="1"/>
  <c r="G22" i="1" s="1"/>
  <c r="J23" i="2"/>
  <c r="J24"/>
  <c r="J25"/>
  <c r="J26"/>
  <c r="J27"/>
  <c r="M27" s="1"/>
  <c r="N27" s="1"/>
  <c r="G27" i="1" s="1"/>
  <c r="J28" i="2"/>
  <c r="J29"/>
  <c r="J30"/>
  <c r="J31"/>
  <c r="M31" s="1"/>
  <c r="N31" s="1"/>
  <c r="G31" i="1" s="1"/>
  <c r="J32" i="2"/>
  <c r="J5"/>
  <c r="M7" l="1"/>
  <c r="N7" s="1"/>
  <c r="G7" i="1" s="1"/>
  <c r="M21" i="2"/>
  <c r="N21" s="1"/>
  <c r="G21" i="1" s="1"/>
  <c r="M6" i="2"/>
  <c r="N6" s="1"/>
  <c r="G6" i="1" s="1"/>
  <c r="M32" i="2"/>
  <c r="N32" s="1"/>
  <c r="G32" i="1" s="1"/>
  <c r="M16" i="2"/>
  <c r="N16" s="1"/>
  <c r="G16" i="1" s="1"/>
  <c r="M30" i="2"/>
  <c r="N30" s="1"/>
  <c r="G30" i="1" s="1"/>
  <c r="M24" i="2"/>
  <c r="N24" s="1"/>
  <c r="G24" i="1" s="1"/>
  <c r="M25" i="2"/>
  <c r="N25" s="1"/>
  <c r="G25" i="1" s="1"/>
  <c r="M29" i="2"/>
  <c r="N29" s="1"/>
  <c r="G29" i="1" s="1"/>
  <c r="M28" i="2"/>
  <c r="N28" s="1"/>
  <c r="G28" i="1" s="1"/>
  <c r="M26" i="2"/>
  <c r="N26" s="1"/>
  <c r="G26" i="1" s="1"/>
  <c r="M23" i="2"/>
  <c r="N23" s="1"/>
  <c r="G23" i="1" s="1"/>
  <c r="M20" i="2"/>
  <c r="N20" s="1"/>
  <c r="G20" i="1" s="1"/>
  <c r="M17" i="2"/>
  <c r="N17" s="1"/>
  <c r="G17" i="1" s="1"/>
  <c r="K34" i="2"/>
  <c r="E34" i="1" s="1"/>
  <c r="L34" i="2"/>
  <c r="F34" i="1" s="1"/>
  <c r="M15" i="2"/>
  <c r="N15" s="1"/>
  <c r="G15" i="1" s="1"/>
  <c r="J34" i="2"/>
  <c r="D34" i="1" s="1"/>
  <c r="M5" i="2"/>
  <c r="M34" l="1"/>
  <c r="N34" s="1"/>
  <c r="G34" i="1" s="1"/>
  <c r="N5" i="2"/>
  <c r="G5" i="1" s="1"/>
</calcChain>
</file>

<file path=xl/sharedStrings.xml><?xml version="1.0" encoding="utf-8"?>
<sst xmlns="http://schemas.openxmlformats.org/spreadsheetml/2006/main" count="202" uniqueCount="80">
  <si>
    <t>постоянно</t>
  </si>
  <si>
    <t>ежемесячно</t>
  </si>
  <si>
    <t>ежегодно</t>
  </si>
  <si>
    <t>очень редко</t>
  </si>
  <si>
    <t>Подверженность</t>
  </si>
  <si>
    <t>Вероятность</t>
  </si>
  <si>
    <t>произойдет</t>
  </si>
  <si>
    <t>очень вероятно</t>
  </si>
  <si>
    <t>не характерно, но возможно</t>
  </si>
  <si>
    <t>почти невозможно</t>
  </si>
  <si>
    <t>невозможно</t>
  </si>
  <si>
    <t>Последствия</t>
  </si>
  <si>
    <t>микротравма</t>
  </si>
  <si>
    <t>легкая травма</t>
  </si>
  <si>
    <t>тяжелая травма</t>
  </si>
  <si>
    <t>смертельный случай</t>
  </si>
  <si>
    <t>ЧС много жертв</t>
  </si>
  <si>
    <t>еженедельно</t>
  </si>
  <si>
    <t>Рабочее место</t>
  </si>
  <si>
    <t>Здания и сооружения</t>
  </si>
  <si>
    <t>Освещение</t>
  </si>
  <si>
    <t>Микроклимат</t>
  </si>
  <si>
    <t>Тяжесть труда</t>
  </si>
  <si>
    <t>Шум</t>
  </si>
  <si>
    <t>Химические вещества</t>
  </si>
  <si>
    <t>Аэрозоли</t>
  </si>
  <si>
    <t>Падение на ровном месте</t>
  </si>
  <si>
    <t>Подскальзывание</t>
  </si>
  <si>
    <t>Спотыкание о предметы</t>
  </si>
  <si>
    <t>Падение с высоты</t>
  </si>
  <si>
    <t>Падение с высоты предметов и инструментов</t>
  </si>
  <si>
    <t>Падение предметов, перемещаемых краном</t>
  </si>
  <si>
    <t>Захват СИЗ оборудованием</t>
  </si>
  <si>
    <t>Поломка оборудования</t>
  </si>
  <si>
    <t>Наличие оградительных, защитных и предохранительных средств</t>
  </si>
  <si>
    <t>Разрыв и разлет материала</t>
  </si>
  <si>
    <t>Поражение электрическим током</t>
  </si>
  <si>
    <t>Ожоги от отлетающих частиц</t>
  </si>
  <si>
    <t>Ожоги от горячих поверхностей</t>
  </si>
  <si>
    <t>Оборудование под давлением (пневмоинструмент)</t>
  </si>
  <si>
    <t>Ручной, слесарный инструмент</t>
  </si>
  <si>
    <t>Ударное оборудование (преса)</t>
  </si>
  <si>
    <t>Аброзивное резание</t>
  </si>
  <si>
    <t>Наезд транспорта на человека</t>
  </si>
  <si>
    <t>Столкновение транспортных средств</t>
  </si>
  <si>
    <t>Работа на ЭВМ</t>
  </si>
  <si>
    <t>Общий показатель риска рабочего места</t>
  </si>
  <si>
    <t>Показатель риска</t>
  </si>
  <si>
    <t>высокий</t>
  </si>
  <si>
    <t>средний (умеренный)</t>
  </si>
  <si>
    <t>низкий</t>
  </si>
  <si>
    <t>крайне низкий</t>
  </si>
  <si>
    <t xml:space="preserve">                                                 </t>
  </si>
  <si>
    <t>экстремальный</t>
  </si>
  <si>
    <t>Общее количество баллов</t>
  </si>
  <si>
    <t>% риска</t>
  </si>
  <si>
    <t>Степень риска</t>
  </si>
  <si>
    <t>КАРТА АНАЛИЗА РИСКОВ НА РАБОЧЕМ МЕСТЕ</t>
  </si>
  <si>
    <t>Цех:</t>
  </si>
  <si>
    <t>механический</t>
  </si>
  <si>
    <t>Рабочее место:</t>
  </si>
  <si>
    <t>Анализ рисков</t>
  </si>
  <si>
    <t>СТЕПЕНЬ И ДОПУСТИМОСТЬ РИСКА ДЛЯ РАБОЧЕГО МЕСТА</t>
  </si>
  <si>
    <t>Постоянно</t>
  </si>
  <si>
    <t>Еженедельно</t>
  </si>
  <si>
    <t>Ежемесячно</t>
  </si>
  <si>
    <t>Ежегодно</t>
  </si>
  <si>
    <t>Очень редко</t>
  </si>
  <si>
    <t>Почти невозможно</t>
  </si>
  <si>
    <t>Не характерно, но возможно</t>
  </si>
  <si>
    <t>Очень вероятно</t>
  </si>
  <si>
    <t>Произойдет</t>
  </si>
  <si>
    <t>Невозможно</t>
  </si>
  <si>
    <t>Микротравма</t>
  </si>
  <si>
    <t>Лёгкая травма</t>
  </si>
  <si>
    <t>Тяжелая травма</t>
  </si>
  <si>
    <t>ЧС-много жертв</t>
  </si>
  <si>
    <t>Тяжесть последствий</t>
  </si>
  <si>
    <t>МАТРИЦА ОПРЕДЕЛЕНИЯ СТЕПЕНИ ДОПУСТИМОСТИ РИСКА</t>
  </si>
  <si>
    <t>заместитель начальника цеха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</si>
</sst>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48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4" borderId="13" xfId="0" applyFont="1" applyFill="1" applyBorder="1" applyAlignment="1">
      <alignment horizontal="left" vertical="center"/>
    </xf>
    <xf numFmtId="0" fontId="1" fillId="5" borderId="16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vertical="center"/>
    </xf>
    <xf numFmtId="0" fontId="1" fillId="3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vertical="center"/>
    </xf>
    <xf numFmtId="0" fontId="1" fillId="5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3" borderId="13" xfId="0" applyFont="1" applyFill="1" applyBorder="1" applyAlignment="1">
      <alignment horizontal="center" vertical="top" textRotation="90" wrapText="1"/>
    </xf>
    <xf numFmtId="0" fontId="1" fillId="0" borderId="14" xfId="0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9" xfId="0" applyFont="1" applyBorder="1" applyAlignment="1">
      <alignment horizontal="center" vertical="center" textRotation="90"/>
    </xf>
    <xf numFmtId="0" fontId="1" fillId="0" borderId="12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5" borderId="12" xfId="0" applyFont="1" applyFill="1" applyBorder="1" applyAlignment="1">
      <alignment horizontal="center" vertical="top" textRotation="90" wrapText="1"/>
    </xf>
    <xf numFmtId="0" fontId="1" fillId="4" borderId="2" xfId="0" applyFont="1" applyFill="1" applyBorder="1" applyAlignment="1">
      <alignment horizontal="center" vertical="top" textRotation="90" wrapText="1"/>
    </xf>
    <xf numFmtId="0" fontId="1" fillId="2" borderId="2" xfId="0" applyFont="1" applyFill="1" applyBorder="1" applyAlignment="1">
      <alignment horizontal="center" vertical="top" textRotation="90" wrapText="1"/>
    </xf>
    <xf numFmtId="0" fontId="1" fillId="3" borderId="2" xfId="0" applyFont="1" applyFill="1" applyBorder="1" applyAlignment="1">
      <alignment horizontal="center" vertical="top" textRotation="90" wrapText="1"/>
    </xf>
  </cellXfs>
  <cellStyles count="1">
    <cellStyle name="Обычный" xfId="0" builtinId="0"/>
  </cellStyles>
  <dxfs count="35"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/>
            </a:pPr>
            <a:r>
              <a:rPr lang="ru-RU"/>
              <a:t>Показатель</a:t>
            </a:r>
            <a:r>
              <a:rPr lang="ru-RU" baseline="0"/>
              <a:t> интенсивности опасных факторов на рабочем месте</a:t>
            </a:r>
            <a:endParaRPr lang="ru-RU"/>
          </a:p>
        </c:rich>
      </c:tx>
      <c:layout/>
    </c:title>
    <c:plotArea>
      <c:layout>
        <c:manualLayout>
          <c:layoutTarget val="inner"/>
          <c:xMode val="edge"/>
          <c:yMode val="edge"/>
          <c:x val="0.20326084246441933"/>
          <c:y val="0.18680014981908821"/>
          <c:w val="0.60448706815130537"/>
          <c:h val="0.71827655480612829"/>
        </c:manualLayout>
      </c:layout>
      <c:radarChart>
        <c:radarStyle val="marker"/>
        <c:ser>
          <c:idx val="0"/>
          <c:order val="0"/>
          <c:tx>
            <c:strRef>
              <c:f>'Исходные данные'!$J$4</c:f>
              <c:strCache>
                <c:ptCount val="1"/>
                <c:pt idx="0">
                  <c:v>Подверженность</c:v>
                </c:pt>
              </c:strCache>
            </c:strRef>
          </c:tx>
          <c:marker>
            <c:symbol val="none"/>
          </c:marker>
          <c:cat>
            <c:strRef>
              <c:f>'Исходные данные'!$I$5:$I$32</c:f>
              <c:strCache>
                <c:ptCount val="28"/>
                <c:pt idx="0">
                  <c:v>Здания и сооружения</c:v>
                </c:pt>
                <c:pt idx="1">
                  <c:v>Рабочее место</c:v>
                </c:pt>
                <c:pt idx="2">
                  <c:v>Освещение</c:v>
                </c:pt>
                <c:pt idx="3">
                  <c:v>Шум</c:v>
                </c:pt>
                <c:pt idx="4">
                  <c:v>Химические вещества</c:v>
                </c:pt>
                <c:pt idx="5">
                  <c:v>Аэрозоли</c:v>
                </c:pt>
                <c:pt idx="6">
                  <c:v>Микроклимат</c:v>
                </c:pt>
                <c:pt idx="7">
                  <c:v>Тяжесть труда</c:v>
                </c:pt>
                <c:pt idx="8">
                  <c:v>Падение на ровном месте</c:v>
                </c:pt>
                <c:pt idx="9">
                  <c:v>Подскальзывание</c:v>
                </c:pt>
                <c:pt idx="10">
                  <c:v>Спотыкание о предметы</c:v>
                </c:pt>
                <c:pt idx="11">
                  <c:v>Падение с высоты</c:v>
                </c:pt>
                <c:pt idx="12">
                  <c:v>Падение с высоты предметов и инструментов</c:v>
                </c:pt>
                <c:pt idx="13">
                  <c:v>Падение предметов, перемещаемых краном</c:v>
                </c:pt>
                <c:pt idx="14">
                  <c:v>Захват СИЗ оборудованием</c:v>
                </c:pt>
                <c:pt idx="15">
                  <c:v>Наличие оградительных, защитных и предохранительных средств</c:v>
                </c:pt>
                <c:pt idx="16">
                  <c:v>Поломка оборудования</c:v>
                </c:pt>
                <c:pt idx="17">
                  <c:v>Разрыв и разлет материала</c:v>
                </c:pt>
                <c:pt idx="18">
                  <c:v>Поражение электрическим током</c:v>
                </c:pt>
                <c:pt idx="19">
                  <c:v>Ожоги от отлетающих частиц</c:v>
                </c:pt>
                <c:pt idx="20">
                  <c:v>Ожоги от горячих поверхностей</c:v>
                </c:pt>
                <c:pt idx="21">
                  <c:v>Оборудование под давлением (пневмоинструмент)</c:v>
                </c:pt>
                <c:pt idx="22">
                  <c:v>Ручной, слесарный инструмент</c:v>
                </c:pt>
                <c:pt idx="23">
                  <c:v>Ударное оборудование (преса)</c:v>
                </c:pt>
                <c:pt idx="24">
                  <c:v>Аброзивное резание</c:v>
                </c:pt>
                <c:pt idx="25">
                  <c:v>Наезд транспорта на человека</c:v>
                </c:pt>
                <c:pt idx="26">
                  <c:v>Столкновение транспортных средств</c:v>
                </c:pt>
                <c:pt idx="27">
                  <c:v>Работа на ЭВМ</c:v>
                </c:pt>
              </c:strCache>
            </c:strRef>
          </c:cat>
          <c:val>
            <c:numRef>
              <c:f>'Исходные данные'!$J$5:$J$32</c:f>
              <c:numCache>
                <c:formatCode>General</c:formatCode>
                <c:ptCount val="28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</c:ser>
        <c:ser>
          <c:idx val="1"/>
          <c:order val="1"/>
          <c:tx>
            <c:strRef>
              <c:f>'Исходные данные'!$K$4</c:f>
              <c:strCache>
                <c:ptCount val="1"/>
                <c:pt idx="0">
                  <c:v>Вероятность</c:v>
                </c:pt>
              </c:strCache>
            </c:strRef>
          </c:tx>
          <c:marker>
            <c:symbol val="none"/>
          </c:marker>
          <c:cat>
            <c:strRef>
              <c:f>'Исходные данные'!$I$5:$I$32</c:f>
              <c:strCache>
                <c:ptCount val="28"/>
                <c:pt idx="0">
                  <c:v>Здания и сооружения</c:v>
                </c:pt>
                <c:pt idx="1">
                  <c:v>Рабочее место</c:v>
                </c:pt>
                <c:pt idx="2">
                  <c:v>Освещение</c:v>
                </c:pt>
                <c:pt idx="3">
                  <c:v>Шум</c:v>
                </c:pt>
                <c:pt idx="4">
                  <c:v>Химические вещества</c:v>
                </c:pt>
                <c:pt idx="5">
                  <c:v>Аэрозоли</c:v>
                </c:pt>
                <c:pt idx="6">
                  <c:v>Микроклимат</c:v>
                </c:pt>
                <c:pt idx="7">
                  <c:v>Тяжесть труда</c:v>
                </c:pt>
                <c:pt idx="8">
                  <c:v>Падение на ровном месте</c:v>
                </c:pt>
                <c:pt idx="9">
                  <c:v>Подскальзывание</c:v>
                </c:pt>
                <c:pt idx="10">
                  <c:v>Спотыкание о предметы</c:v>
                </c:pt>
                <c:pt idx="11">
                  <c:v>Падение с высоты</c:v>
                </c:pt>
                <c:pt idx="12">
                  <c:v>Падение с высоты предметов и инструментов</c:v>
                </c:pt>
                <c:pt idx="13">
                  <c:v>Падение предметов, перемещаемых краном</c:v>
                </c:pt>
                <c:pt idx="14">
                  <c:v>Захват СИЗ оборудованием</c:v>
                </c:pt>
                <c:pt idx="15">
                  <c:v>Наличие оградительных, защитных и предохранительных средств</c:v>
                </c:pt>
                <c:pt idx="16">
                  <c:v>Поломка оборудования</c:v>
                </c:pt>
                <c:pt idx="17">
                  <c:v>Разрыв и разлет материала</c:v>
                </c:pt>
                <c:pt idx="18">
                  <c:v>Поражение электрическим током</c:v>
                </c:pt>
                <c:pt idx="19">
                  <c:v>Ожоги от отлетающих частиц</c:v>
                </c:pt>
                <c:pt idx="20">
                  <c:v>Ожоги от горячих поверхностей</c:v>
                </c:pt>
                <c:pt idx="21">
                  <c:v>Оборудование под давлением (пневмоинструмент)</c:v>
                </c:pt>
                <c:pt idx="22">
                  <c:v>Ручной, слесарный инструмент</c:v>
                </c:pt>
                <c:pt idx="23">
                  <c:v>Ударное оборудование (преса)</c:v>
                </c:pt>
                <c:pt idx="24">
                  <c:v>Аброзивное резание</c:v>
                </c:pt>
                <c:pt idx="25">
                  <c:v>Наезд транспорта на человека</c:v>
                </c:pt>
                <c:pt idx="26">
                  <c:v>Столкновение транспортных средств</c:v>
                </c:pt>
                <c:pt idx="27">
                  <c:v>Работа на ЭВМ</c:v>
                </c:pt>
              </c:strCache>
            </c:strRef>
          </c:cat>
          <c:val>
            <c:numRef>
              <c:f>'Исходные данные'!$K$5:$K$32</c:f>
              <c:numCache>
                <c:formatCode>General</c:formatCode>
                <c:ptCount val="28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</c:numCache>
            </c:numRef>
          </c:val>
        </c:ser>
        <c:ser>
          <c:idx val="2"/>
          <c:order val="2"/>
          <c:tx>
            <c:strRef>
              <c:f>'Исходные данные'!$L$4</c:f>
              <c:strCache>
                <c:ptCount val="1"/>
                <c:pt idx="0">
                  <c:v>Последствия</c:v>
                </c:pt>
              </c:strCache>
            </c:strRef>
          </c:tx>
          <c:marker>
            <c:symbol val="none"/>
          </c:marker>
          <c:cat>
            <c:strRef>
              <c:f>'Исходные данные'!$I$5:$I$32</c:f>
              <c:strCache>
                <c:ptCount val="28"/>
                <c:pt idx="0">
                  <c:v>Здания и сооружения</c:v>
                </c:pt>
                <c:pt idx="1">
                  <c:v>Рабочее место</c:v>
                </c:pt>
                <c:pt idx="2">
                  <c:v>Освещение</c:v>
                </c:pt>
                <c:pt idx="3">
                  <c:v>Шум</c:v>
                </c:pt>
                <c:pt idx="4">
                  <c:v>Химические вещества</c:v>
                </c:pt>
                <c:pt idx="5">
                  <c:v>Аэрозоли</c:v>
                </c:pt>
                <c:pt idx="6">
                  <c:v>Микроклимат</c:v>
                </c:pt>
                <c:pt idx="7">
                  <c:v>Тяжесть труда</c:v>
                </c:pt>
                <c:pt idx="8">
                  <c:v>Падение на ровном месте</c:v>
                </c:pt>
                <c:pt idx="9">
                  <c:v>Подскальзывание</c:v>
                </c:pt>
                <c:pt idx="10">
                  <c:v>Спотыкание о предметы</c:v>
                </c:pt>
                <c:pt idx="11">
                  <c:v>Падение с высоты</c:v>
                </c:pt>
                <c:pt idx="12">
                  <c:v>Падение с высоты предметов и инструментов</c:v>
                </c:pt>
                <c:pt idx="13">
                  <c:v>Падение предметов, перемещаемых краном</c:v>
                </c:pt>
                <c:pt idx="14">
                  <c:v>Захват СИЗ оборудованием</c:v>
                </c:pt>
                <c:pt idx="15">
                  <c:v>Наличие оградительных, защитных и предохранительных средств</c:v>
                </c:pt>
                <c:pt idx="16">
                  <c:v>Поломка оборудования</c:v>
                </c:pt>
                <c:pt idx="17">
                  <c:v>Разрыв и разлет материала</c:v>
                </c:pt>
                <c:pt idx="18">
                  <c:v>Поражение электрическим током</c:v>
                </c:pt>
                <c:pt idx="19">
                  <c:v>Ожоги от отлетающих частиц</c:v>
                </c:pt>
                <c:pt idx="20">
                  <c:v>Ожоги от горячих поверхностей</c:v>
                </c:pt>
                <c:pt idx="21">
                  <c:v>Оборудование под давлением (пневмоинструмент)</c:v>
                </c:pt>
                <c:pt idx="22">
                  <c:v>Ручной, слесарный инструмент</c:v>
                </c:pt>
                <c:pt idx="23">
                  <c:v>Ударное оборудование (преса)</c:v>
                </c:pt>
                <c:pt idx="24">
                  <c:v>Аброзивное резание</c:v>
                </c:pt>
                <c:pt idx="25">
                  <c:v>Наезд транспорта на человека</c:v>
                </c:pt>
                <c:pt idx="26">
                  <c:v>Столкновение транспортных средств</c:v>
                </c:pt>
                <c:pt idx="27">
                  <c:v>Работа на ЭВМ</c:v>
                </c:pt>
              </c:strCache>
            </c:strRef>
          </c:cat>
          <c:val>
            <c:numRef>
              <c:f>'Исходные данные'!$L$5:$L$32</c:f>
              <c:numCache>
                <c:formatCode>General</c:formatCode>
                <c:ptCount val="28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</c:ser>
        <c:axId val="117211520"/>
        <c:axId val="117213056"/>
      </c:radarChart>
      <c:catAx>
        <c:axId val="117211520"/>
        <c:scaling>
          <c:orientation val="minMax"/>
        </c:scaling>
        <c:axPos val="b"/>
        <c:majorGridlines/>
        <c:tickLblPos val="nextTo"/>
        <c:crossAx val="117213056"/>
        <c:crosses val="autoZero"/>
        <c:auto val="1"/>
        <c:lblAlgn val="ctr"/>
        <c:lblOffset val="100"/>
      </c:catAx>
      <c:valAx>
        <c:axId val="117213056"/>
        <c:scaling>
          <c:orientation val="minMax"/>
        </c:scaling>
        <c:axPos val="l"/>
        <c:majorGridlines/>
        <c:numFmt formatCode="General" sourceLinked="1"/>
        <c:majorTickMark val="cross"/>
        <c:tickLblPos val="nextTo"/>
        <c:crossAx val="1172115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09677487466705"/>
          <c:y val="6.9243924034073701E-2"/>
          <c:w val="0.21622308758109915"/>
          <c:h val="8.2311943190500642E-2"/>
        </c:manualLayout>
      </c:layout>
    </c:legend>
    <c:plotVisOnly val="1"/>
  </c:chart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32"/>
  <c:chart>
    <c:autoTitleDeleted val="1"/>
    <c:plotArea>
      <c:layout>
        <c:manualLayout>
          <c:layoutTarget val="inner"/>
          <c:xMode val="edge"/>
          <c:yMode val="edge"/>
          <c:x val="3.4618276478653495E-2"/>
          <c:y val="0"/>
          <c:w val="0.93370080647156306"/>
          <c:h val="0.88830124109732056"/>
        </c:manualLayout>
      </c:layout>
      <c:scatterChart>
        <c:scatterStyle val="lineMarker"/>
        <c:ser>
          <c:idx val="0"/>
          <c:order val="0"/>
          <c:tx>
            <c:strRef>
              <c:f>'Исходные данные'!$I$34</c:f>
              <c:strCache>
                <c:ptCount val="1"/>
                <c:pt idx="0">
                  <c:v>Общий показатель риска рабочего места</c:v>
                </c:pt>
              </c:strCache>
            </c:strRef>
          </c:tx>
          <c:spPr>
            <a:ln>
              <a:noFill/>
            </a:ln>
          </c:spPr>
          <c:marker>
            <c:symbol val="triangle"/>
            <c:size val="24"/>
            <c:spPr>
              <a:solidFill>
                <a:srgbClr val="FF0000"/>
              </a:solidFill>
            </c:spPr>
          </c:marker>
          <c:dLbls>
            <c:dLblPos val="t"/>
            <c:showCatName val="1"/>
          </c:dLbls>
          <c:xVal>
            <c:strRef>
              <c:f>'Исходные данные'!$J$4:$L$4</c:f>
              <c:strCache>
                <c:ptCount val="3"/>
                <c:pt idx="0">
                  <c:v>Подверженность</c:v>
                </c:pt>
                <c:pt idx="1">
                  <c:v>Вероятность</c:v>
                </c:pt>
                <c:pt idx="2">
                  <c:v>Последствия</c:v>
                </c:pt>
              </c:strCache>
            </c:strRef>
          </c:xVal>
          <c:yVal>
            <c:numRef>
              <c:f>'Исходные данные'!$J$34:$L$34</c:f>
              <c:numCache>
                <c:formatCode>0</c:formatCode>
                <c:ptCount val="3"/>
                <c:pt idx="0">
                  <c:v>1.1428571428571428</c:v>
                </c:pt>
                <c:pt idx="1">
                  <c:v>2.0357142857142856</c:v>
                </c:pt>
                <c:pt idx="2">
                  <c:v>1.3571428571428572</c:v>
                </c:pt>
              </c:numCache>
            </c:numRef>
          </c:yVal>
        </c:ser>
        <c:axId val="117228288"/>
        <c:axId val="117229824"/>
      </c:scatterChart>
      <c:valAx>
        <c:axId val="117228288"/>
        <c:scaling>
          <c:orientation val="minMax"/>
        </c:scaling>
        <c:axPos val="b"/>
        <c:majorGridlines/>
        <c:tickLblPos val="nextTo"/>
        <c:crossAx val="117229824"/>
        <c:crosses val="autoZero"/>
        <c:crossBetween val="midCat"/>
      </c:valAx>
      <c:valAx>
        <c:axId val="117229824"/>
        <c:scaling>
          <c:orientation val="minMax"/>
        </c:scaling>
        <c:delete val="1"/>
        <c:axPos val="l"/>
        <c:majorGridlines/>
        <c:numFmt formatCode="0" sourceLinked="1"/>
        <c:majorTickMark val="cross"/>
        <c:tickLblPos val="nextTo"/>
        <c:crossAx val="117228288"/>
        <c:crosses val="autoZero"/>
        <c:crossBetween val="midCat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radarChart>
        <c:radarStyle val="marker"/>
        <c:ser>
          <c:idx val="0"/>
          <c:order val="0"/>
          <c:tx>
            <c:strRef>
              <c:f>'Исходные данные'!$J$4</c:f>
              <c:strCache>
                <c:ptCount val="1"/>
                <c:pt idx="0">
                  <c:v>Подверженность</c:v>
                </c:pt>
              </c:strCache>
            </c:strRef>
          </c:tx>
          <c:marker>
            <c:symbol val="none"/>
          </c:marker>
          <c:cat>
            <c:strRef>
              <c:f>'Исходные данные'!$I$5:$I$32</c:f>
              <c:strCache>
                <c:ptCount val="28"/>
                <c:pt idx="0">
                  <c:v>Здания и сооружения</c:v>
                </c:pt>
                <c:pt idx="1">
                  <c:v>Рабочее место</c:v>
                </c:pt>
                <c:pt idx="2">
                  <c:v>Освещение</c:v>
                </c:pt>
                <c:pt idx="3">
                  <c:v>Шум</c:v>
                </c:pt>
                <c:pt idx="4">
                  <c:v>Химические вещества</c:v>
                </c:pt>
                <c:pt idx="5">
                  <c:v>Аэрозоли</c:v>
                </c:pt>
                <c:pt idx="6">
                  <c:v>Микроклимат</c:v>
                </c:pt>
                <c:pt idx="7">
                  <c:v>Тяжесть труда</c:v>
                </c:pt>
                <c:pt idx="8">
                  <c:v>Падение на ровном месте</c:v>
                </c:pt>
                <c:pt idx="9">
                  <c:v>Подскальзывание</c:v>
                </c:pt>
                <c:pt idx="10">
                  <c:v>Спотыкание о предметы</c:v>
                </c:pt>
                <c:pt idx="11">
                  <c:v>Падение с высоты</c:v>
                </c:pt>
                <c:pt idx="12">
                  <c:v>Падение с высоты предметов и инструментов</c:v>
                </c:pt>
                <c:pt idx="13">
                  <c:v>Падение предметов, перемещаемых краном</c:v>
                </c:pt>
                <c:pt idx="14">
                  <c:v>Захват СИЗ оборудованием</c:v>
                </c:pt>
                <c:pt idx="15">
                  <c:v>Наличие оградительных, защитных и предохранительных средств</c:v>
                </c:pt>
                <c:pt idx="16">
                  <c:v>Поломка оборудования</c:v>
                </c:pt>
                <c:pt idx="17">
                  <c:v>Разрыв и разлет материала</c:v>
                </c:pt>
                <c:pt idx="18">
                  <c:v>Поражение электрическим током</c:v>
                </c:pt>
                <c:pt idx="19">
                  <c:v>Ожоги от отлетающих частиц</c:v>
                </c:pt>
                <c:pt idx="20">
                  <c:v>Ожоги от горячих поверхностей</c:v>
                </c:pt>
                <c:pt idx="21">
                  <c:v>Оборудование под давлением (пневмоинструмент)</c:v>
                </c:pt>
                <c:pt idx="22">
                  <c:v>Ручной, слесарный инструмент</c:v>
                </c:pt>
                <c:pt idx="23">
                  <c:v>Ударное оборудование (преса)</c:v>
                </c:pt>
                <c:pt idx="24">
                  <c:v>Аброзивное резание</c:v>
                </c:pt>
                <c:pt idx="25">
                  <c:v>Наезд транспорта на человека</c:v>
                </c:pt>
                <c:pt idx="26">
                  <c:v>Столкновение транспортных средств</c:v>
                </c:pt>
                <c:pt idx="27">
                  <c:v>Работа на ЭВМ</c:v>
                </c:pt>
              </c:strCache>
            </c:strRef>
          </c:cat>
          <c:val>
            <c:numRef>
              <c:f>'Исходные данные'!$J$5:$J$32</c:f>
              <c:numCache>
                <c:formatCode>General</c:formatCode>
                <c:ptCount val="28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</c:ser>
        <c:ser>
          <c:idx val="1"/>
          <c:order val="1"/>
          <c:tx>
            <c:strRef>
              <c:f>'Исходные данные'!$K$4</c:f>
              <c:strCache>
                <c:ptCount val="1"/>
                <c:pt idx="0">
                  <c:v>Вероятность</c:v>
                </c:pt>
              </c:strCache>
            </c:strRef>
          </c:tx>
          <c:marker>
            <c:symbol val="none"/>
          </c:marker>
          <c:cat>
            <c:strRef>
              <c:f>'Исходные данные'!$I$5:$I$32</c:f>
              <c:strCache>
                <c:ptCount val="28"/>
                <c:pt idx="0">
                  <c:v>Здания и сооружения</c:v>
                </c:pt>
                <c:pt idx="1">
                  <c:v>Рабочее место</c:v>
                </c:pt>
                <c:pt idx="2">
                  <c:v>Освещение</c:v>
                </c:pt>
                <c:pt idx="3">
                  <c:v>Шум</c:v>
                </c:pt>
                <c:pt idx="4">
                  <c:v>Химические вещества</c:v>
                </c:pt>
                <c:pt idx="5">
                  <c:v>Аэрозоли</c:v>
                </c:pt>
                <c:pt idx="6">
                  <c:v>Микроклимат</c:v>
                </c:pt>
                <c:pt idx="7">
                  <c:v>Тяжесть труда</c:v>
                </c:pt>
                <c:pt idx="8">
                  <c:v>Падение на ровном месте</c:v>
                </c:pt>
                <c:pt idx="9">
                  <c:v>Подскальзывание</c:v>
                </c:pt>
                <c:pt idx="10">
                  <c:v>Спотыкание о предметы</c:v>
                </c:pt>
                <c:pt idx="11">
                  <c:v>Падение с высоты</c:v>
                </c:pt>
                <c:pt idx="12">
                  <c:v>Падение с высоты предметов и инструментов</c:v>
                </c:pt>
                <c:pt idx="13">
                  <c:v>Падение предметов, перемещаемых краном</c:v>
                </c:pt>
                <c:pt idx="14">
                  <c:v>Захват СИЗ оборудованием</c:v>
                </c:pt>
                <c:pt idx="15">
                  <c:v>Наличие оградительных, защитных и предохранительных средств</c:v>
                </c:pt>
                <c:pt idx="16">
                  <c:v>Поломка оборудования</c:v>
                </c:pt>
                <c:pt idx="17">
                  <c:v>Разрыв и разлет материала</c:v>
                </c:pt>
                <c:pt idx="18">
                  <c:v>Поражение электрическим током</c:v>
                </c:pt>
                <c:pt idx="19">
                  <c:v>Ожоги от отлетающих частиц</c:v>
                </c:pt>
                <c:pt idx="20">
                  <c:v>Ожоги от горячих поверхностей</c:v>
                </c:pt>
                <c:pt idx="21">
                  <c:v>Оборудование под давлением (пневмоинструмент)</c:v>
                </c:pt>
                <c:pt idx="22">
                  <c:v>Ручной, слесарный инструмент</c:v>
                </c:pt>
                <c:pt idx="23">
                  <c:v>Ударное оборудование (преса)</c:v>
                </c:pt>
                <c:pt idx="24">
                  <c:v>Аброзивное резание</c:v>
                </c:pt>
                <c:pt idx="25">
                  <c:v>Наезд транспорта на человека</c:v>
                </c:pt>
                <c:pt idx="26">
                  <c:v>Столкновение транспортных средств</c:v>
                </c:pt>
                <c:pt idx="27">
                  <c:v>Работа на ЭВМ</c:v>
                </c:pt>
              </c:strCache>
            </c:strRef>
          </c:cat>
          <c:val>
            <c:numRef>
              <c:f>'Исходные данные'!$K$5:$K$32</c:f>
              <c:numCache>
                <c:formatCode>General</c:formatCode>
                <c:ptCount val="28"/>
                <c:pt idx="0">
                  <c:v>3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2</c:v>
                </c:pt>
              </c:numCache>
            </c:numRef>
          </c:val>
        </c:ser>
        <c:ser>
          <c:idx val="2"/>
          <c:order val="2"/>
          <c:tx>
            <c:strRef>
              <c:f>'Исходные данные'!$L$4</c:f>
              <c:strCache>
                <c:ptCount val="1"/>
                <c:pt idx="0">
                  <c:v>Последствия</c:v>
                </c:pt>
              </c:strCache>
            </c:strRef>
          </c:tx>
          <c:marker>
            <c:symbol val="none"/>
          </c:marker>
          <c:cat>
            <c:strRef>
              <c:f>'Исходные данные'!$I$5:$I$32</c:f>
              <c:strCache>
                <c:ptCount val="28"/>
                <c:pt idx="0">
                  <c:v>Здания и сооружения</c:v>
                </c:pt>
                <c:pt idx="1">
                  <c:v>Рабочее место</c:v>
                </c:pt>
                <c:pt idx="2">
                  <c:v>Освещение</c:v>
                </c:pt>
                <c:pt idx="3">
                  <c:v>Шум</c:v>
                </c:pt>
                <c:pt idx="4">
                  <c:v>Химические вещества</c:v>
                </c:pt>
                <c:pt idx="5">
                  <c:v>Аэрозоли</c:v>
                </c:pt>
                <c:pt idx="6">
                  <c:v>Микроклимат</c:v>
                </c:pt>
                <c:pt idx="7">
                  <c:v>Тяжесть труда</c:v>
                </c:pt>
                <c:pt idx="8">
                  <c:v>Падение на ровном месте</c:v>
                </c:pt>
                <c:pt idx="9">
                  <c:v>Подскальзывание</c:v>
                </c:pt>
                <c:pt idx="10">
                  <c:v>Спотыкание о предметы</c:v>
                </c:pt>
                <c:pt idx="11">
                  <c:v>Падение с высоты</c:v>
                </c:pt>
                <c:pt idx="12">
                  <c:v>Падение с высоты предметов и инструментов</c:v>
                </c:pt>
                <c:pt idx="13">
                  <c:v>Падение предметов, перемещаемых краном</c:v>
                </c:pt>
                <c:pt idx="14">
                  <c:v>Захват СИЗ оборудованием</c:v>
                </c:pt>
                <c:pt idx="15">
                  <c:v>Наличие оградительных, защитных и предохранительных средств</c:v>
                </c:pt>
                <c:pt idx="16">
                  <c:v>Поломка оборудования</c:v>
                </c:pt>
                <c:pt idx="17">
                  <c:v>Разрыв и разлет материала</c:v>
                </c:pt>
                <c:pt idx="18">
                  <c:v>Поражение электрическим током</c:v>
                </c:pt>
                <c:pt idx="19">
                  <c:v>Ожоги от отлетающих частиц</c:v>
                </c:pt>
                <c:pt idx="20">
                  <c:v>Ожоги от горячих поверхностей</c:v>
                </c:pt>
                <c:pt idx="21">
                  <c:v>Оборудование под давлением (пневмоинструмент)</c:v>
                </c:pt>
                <c:pt idx="22">
                  <c:v>Ручной, слесарный инструмент</c:v>
                </c:pt>
                <c:pt idx="23">
                  <c:v>Ударное оборудование (преса)</c:v>
                </c:pt>
                <c:pt idx="24">
                  <c:v>Аброзивное резание</c:v>
                </c:pt>
                <c:pt idx="25">
                  <c:v>Наезд транспорта на человека</c:v>
                </c:pt>
                <c:pt idx="26">
                  <c:v>Столкновение транспортных средств</c:v>
                </c:pt>
                <c:pt idx="27">
                  <c:v>Работа на ЭВМ</c:v>
                </c:pt>
              </c:strCache>
            </c:strRef>
          </c:cat>
          <c:val>
            <c:numRef>
              <c:f>'Исходные данные'!$L$5:$L$32</c:f>
              <c:numCache>
                <c:formatCode>General</c:formatCode>
                <c:ptCount val="28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</c:ser>
        <c:axId val="116169344"/>
        <c:axId val="116986240"/>
      </c:radarChart>
      <c:catAx>
        <c:axId val="116169344"/>
        <c:scaling>
          <c:orientation val="minMax"/>
        </c:scaling>
        <c:axPos val="b"/>
        <c:majorGridlines/>
        <c:tickLblPos val="nextTo"/>
        <c:crossAx val="116986240"/>
        <c:crosses val="autoZero"/>
        <c:auto val="1"/>
        <c:lblAlgn val="ctr"/>
        <c:lblOffset val="100"/>
      </c:catAx>
      <c:valAx>
        <c:axId val="116986240"/>
        <c:scaling>
          <c:orientation val="minMax"/>
        </c:scaling>
        <c:axPos val="l"/>
        <c:majorGridlines/>
        <c:numFmt formatCode="General" sourceLinked="1"/>
        <c:majorTickMark val="cross"/>
        <c:tickLblPos val="nextTo"/>
        <c:crossAx val="11616934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111" l="0.70000000000000062" r="0.70000000000000062" t="0.75000000000000111" header="0.30000000000000032" footer="0.30000000000000032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569119</xdr:colOff>
      <xdr:row>13</xdr:row>
      <xdr:rowOff>76198</xdr:rowOff>
    </xdr:from>
    <xdr:to>
      <xdr:col>22</xdr:col>
      <xdr:colOff>0</xdr:colOff>
      <xdr:row>34</xdr:row>
      <xdr:rowOff>38100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42334</xdr:colOff>
      <xdr:row>8</xdr:row>
      <xdr:rowOff>21168</xdr:rowOff>
    </xdr:from>
    <xdr:to>
      <xdr:col>22</xdr:col>
      <xdr:colOff>10584</xdr:colOff>
      <xdr:row>13</xdr:row>
      <xdr:rowOff>10584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209550</xdr:rowOff>
    </xdr:from>
    <xdr:to>
      <xdr:col>6</xdr:col>
      <xdr:colOff>561975</xdr:colOff>
      <xdr:row>34</xdr:row>
      <xdr:rowOff>133350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4"/>
  <sheetViews>
    <sheetView tabSelected="1" zoomScale="90" zoomScaleNormal="90" workbookViewId="0">
      <selection activeCell="E5" sqref="E5"/>
    </sheetView>
  </sheetViews>
  <sheetFormatPr defaultRowHeight="15"/>
  <cols>
    <col min="1" max="1" width="7" customWidth="1"/>
    <col min="2" max="2" width="4.28515625" style="5" customWidth="1"/>
    <col min="3" max="3" width="44.7109375" style="5" customWidth="1"/>
    <col min="4" max="4" width="20.42578125" style="5" customWidth="1"/>
    <col min="5" max="5" width="32.140625" style="5" customWidth="1"/>
    <col min="6" max="6" width="22.140625" style="5" customWidth="1"/>
    <col min="7" max="7" width="18.140625" style="2" customWidth="1"/>
    <col min="8" max="8" width="8.7109375" style="2" customWidth="1"/>
    <col min="9" max="9" width="4.28515625" customWidth="1"/>
    <col min="10" max="10" width="3.28515625" style="2" customWidth="1"/>
    <col min="11" max="11" width="14.85546875" customWidth="1"/>
    <col min="17" max="17" width="5.140625" customWidth="1"/>
    <col min="18" max="18" width="16.5703125" customWidth="1"/>
    <col min="19" max="19" width="3.5703125" customWidth="1"/>
  </cols>
  <sheetData>
    <row r="1" spans="1:22" ht="61.5">
      <c r="A1" s="70" t="s">
        <v>57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</row>
    <row r="2" spans="1:22" ht="21">
      <c r="A2" s="65" t="s">
        <v>58</v>
      </c>
      <c r="B2" s="65"/>
      <c r="C2" s="10" t="s">
        <v>59</v>
      </c>
      <c r="E2" s="11" t="s">
        <v>60</v>
      </c>
      <c r="F2" s="66" t="s">
        <v>79</v>
      </c>
      <c r="G2" s="66"/>
      <c r="H2" s="30"/>
      <c r="I2" s="81" t="s">
        <v>78</v>
      </c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22" ht="15.75" thickBot="1"/>
    <row r="4" spans="1:22" ht="26.25" customHeight="1">
      <c r="B4" s="67" t="s">
        <v>61</v>
      </c>
      <c r="C4" s="68"/>
      <c r="D4" s="21" t="s">
        <v>4</v>
      </c>
      <c r="E4" s="21" t="s">
        <v>5</v>
      </c>
      <c r="F4" s="22" t="s">
        <v>11</v>
      </c>
      <c r="G4" s="18" t="s">
        <v>56</v>
      </c>
      <c r="H4" s="31"/>
      <c r="I4" s="75" t="s">
        <v>4</v>
      </c>
      <c r="J4" s="42">
        <v>5</v>
      </c>
      <c r="K4" s="51" t="s">
        <v>63</v>
      </c>
      <c r="L4" s="40">
        <v>25</v>
      </c>
      <c r="M4" s="41">
        <v>50</v>
      </c>
      <c r="N4" s="42">
        <v>75</v>
      </c>
      <c r="O4" s="42">
        <v>100</v>
      </c>
      <c r="P4" s="43">
        <v>125</v>
      </c>
      <c r="Q4" s="56">
        <v>5</v>
      </c>
      <c r="R4" s="57" t="s">
        <v>76</v>
      </c>
      <c r="S4" s="78" t="s">
        <v>5</v>
      </c>
    </row>
    <row r="5" spans="1:22" ht="30" customHeight="1">
      <c r="B5" s="23">
        <v>1</v>
      </c>
      <c r="C5" s="14" t="s">
        <v>19</v>
      </c>
      <c r="D5" s="13" t="s">
        <v>3</v>
      </c>
      <c r="E5" s="13" t="s">
        <v>8</v>
      </c>
      <c r="F5" s="24" t="s">
        <v>14</v>
      </c>
      <c r="G5" s="19" t="str">
        <f>IF('Исходные данные'!N5&lt;101,IF('Исходные данные'!N5&gt;79,"экстремальный",IF('Исходные данные'!N5&lt;79,IF('Исходные данные'!N5&gt;59,"высокий",IF('Исходные данные'!N5&lt;59,IF('Исходные данные'!N5&gt;39,"средний",IF('Исходные данные'!N5&lt;20,"крайне низкий",IF('Исходные данные'!N5&lt;39,IF('Исходные данные'!N5&gt;19,"низкий")))))))))</f>
        <v>крайне низкий</v>
      </c>
      <c r="H5" s="32"/>
      <c r="I5" s="76"/>
      <c r="J5" s="37">
        <v>4</v>
      </c>
      <c r="K5" s="52" t="s">
        <v>64</v>
      </c>
      <c r="L5" s="44">
        <v>16</v>
      </c>
      <c r="M5" s="35">
        <v>32</v>
      </c>
      <c r="N5" s="35">
        <v>48</v>
      </c>
      <c r="O5" s="36">
        <v>64</v>
      </c>
      <c r="P5" s="45">
        <v>100</v>
      </c>
      <c r="Q5" s="58">
        <v>4</v>
      </c>
      <c r="R5" s="64" t="s">
        <v>15</v>
      </c>
      <c r="S5" s="79"/>
    </row>
    <row r="6" spans="1:22" ht="30" customHeight="1">
      <c r="B6" s="23">
        <v>2</v>
      </c>
      <c r="C6" s="14" t="s">
        <v>18</v>
      </c>
      <c r="D6" s="13" t="s">
        <v>3</v>
      </c>
      <c r="E6" s="13" t="s">
        <v>8</v>
      </c>
      <c r="F6" s="24" t="s">
        <v>13</v>
      </c>
      <c r="G6" s="19" t="str">
        <f>IF('Исходные данные'!N6&lt;101,IF('Исходные данные'!N6&gt;79,"экстремальный",IF('Исходные данные'!N6&lt;79,IF('Исходные данные'!N6&gt;59,"высокий",IF('Исходные данные'!N6&lt;59,IF('Исходные данные'!N6&gt;39,"средний",IF('Исходные данные'!N6&lt;20,"крайне низкий",IF('Исходные данные'!N6&lt;39,IF('Исходные данные'!N6&gt;19,"низкий")))))))))</f>
        <v>крайне низкий</v>
      </c>
      <c r="H6" s="32"/>
      <c r="I6" s="76"/>
      <c r="J6" s="36">
        <v>3</v>
      </c>
      <c r="K6" s="53" t="s">
        <v>65</v>
      </c>
      <c r="L6" s="44">
        <v>9</v>
      </c>
      <c r="M6" s="34">
        <v>18</v>
      </c>
      <c r="N6" s="35">
        <v>27</v>
      </c>
      <c r="O6" s="35">
        <v>36</v>
      </c>
      <c r="P6" s="46">
        <v>45</v>
      </c>
      <c r="Q6" s="59">
        <v>3</v>
      </c>
      <c r="R6" s="38" t="s">
        <v>75</v>
      </c>
      <c r="S6" s="79"/>
    </row>
    <row r="7" spans="1:22" ht="30" customHeight="1">
      <c r="B7" s="23">
        <v>3</v>
      </c>
      <c r="C7" s="14" t="s">
        <v>20</v>
      </c>
      <c r="D7" s="13" t="s">
        <v>0</v>
      </c>
      <c r="E7" s="13" t="s">
        <v>9</v>
      </c>
      <c r="F7" s="24" t="s">
        <v>12</v>
      </c>
      <c r="G7" s="19" t="str">
        <f>IF('Исходные данные'!N7&lt;101,IF('Исходные данные'!N7&gt;79,"экстремальный",IF('Исходные данные'!N7&lt;79,IF('Исходные данные'!N7&gt;59,"высокий",IF('Исходные данные'!N7&lt;59,IF('Исходные данные'!N7&gt;39,"средний",IF('Исходные данные'!N7&lt;20,"крайне низкий",IF('Исходные данные'!N7&lt;39,IF('Исходные данные'!N7&gt;19,"низкий")))))))))</f>
        <v>крайне низкий</v>
      </c>
      <c r="H7" s="32"/>
      <c r="I7" s="76"/>
      <c r="J7" s="35">
        <v>2</v>
      </c>
      <c r="K7" s="54" t="s">
        <v>66</v>
      </c>
      <c r="L7" s="44">
        <v>4</v>
      </c>
      <c r="M7" s="34">
        <v>8</v>
      </c>
      <c r="N7" s="34">
        <v>12</v>
      </c>
      <c r="O7" s="34">
        <v>16</v>
      </c>
      <c r="P7" s="47">
        <v>20</v>
      </c>
      <c r="Q7" s="60">
        <v>2</v>
      </c>
      <c r="R7" s="39" t="s">
        <v>74</v>
      </c>
      <c r="S7" s="79"/>
    </row>
    <row r="8" spans="1:22" ht="30" customHeight="1" thickBot="1">
      <c r="B8" s="23">
        <v>4</v>
      </c>
      <c r="C8" s="14" t="s">
        <v>23</v>
      </c>
      <c r="D8" s="13" t="s">
        <v>3</v>
      </c>
      <c r="E8" s="13" t="s">
        <v>9</v>
      </c>
      <c r="F8" s="24" t="s">
        <v>12</v>
      </c>
      <c r="G8" s="19" t="str">
        <f>IF('Исходные данные'!N8&lt;101,IF('Исходные данные'!N8&gt;79,"экстремальный",IF('Исходные данные'!N8&lt;79,IF('Исходные данные'!N8&gt;59,"высокий",IF('Исходные данные'!N8&lt;59,IF('Исходные данные'!N8&gt;39,"средний",IF('Исходные данные'!N8&lt;20,"крайне низкий",IF('Исходные данные'!N8&lt;39,IF('Исходные данные'!N8&gt;19,"низкий")))))))))</f>
        <v>крайне низкий</v>
      </c>
      <c r="H8" s="32"/>
      <c r="I8" s="77"/>
      <c r="J8" s="49">
        <v>1</v>
      </c>
      <c r="K8" s="55" t="s">
        <v>67</v>
      </c>
      <c r="L8" s="48">
        <v>1</v>
      </c>
      <c r="M8" s="49">
        <v>2</v>
      </c>
      <c r="N8" s="49">
        <v>3</v>
      </c>
      <c r="O8" s="49">
        <v>4</v>
      </c>
      <c r="P8" s="50">
        <v>5</v>
      </c>
      <c r="Q8" s="48">
        <v>1</v>
      </c>
      <c r="R8" s="61" t="s">
        <v>73</v>
      </c>
      <c r="S8" s="80"/>
    </row>
    <row r="9" spans="1:22" ht="30" customHeight="1">
      <c r="B9" s="23">
        <v>5</v>
      </c>
      <c r="C9" s="14" t="s">
        <v>24</v>
      </c>
      <c r="D9" s="13" t="s">
        <v>3</v>
      </c>
      <c r="E9" s="13" t="s">
        <v>9</v>
      </c>
      <c r="F9" s="24" t="s">
        <v>12</v>
      </c>
      <c r="G9" s="19" t="str">
        <f>IF('Исходные данные'!N9&lt;101,IF('Исходные данные'!N9&gt;79,"экстремальный",IF('Исходные данные'!N9&lt;79,IF('Исходные данные'!N9&gt;59,"высокий",IF('Исходные данные'!N9&lt;59,IF('Исходные данные'!N9&gt;39,"средний",IF('Исходные данные'!N9&lt;20,"крайне низкий",IF('Исходные данные'!N9&lt;39,IF('Исходные данные'!N9&gt;19,"низкий")))))))))</f>
        <v>крайне низкий</v>
      </c>
      <c r="H9" s="32"/>
      <c r="L9" s="62">
        <v>1</v>
      </c>
      <c r="M9" s="63">
        <v>2</v>
      </c>
      <c r="N9" s="41">
        <v>3</v>
      </c>
      <c r="O9" s="42">
        <v>4</v>
      </c>
      <c r="P9" s="43">
        <v>5</v>
      </c>
    </row>
    <row r="10" spans="1:22" ht="30" customHeight="1">
      <c r="B10" s="23">
        <v>6</v>
      </c>
      <c r="C10" s="14" t="s">
        <v>25</v>
      </c>
      <c r="D10" s="13" t="s">
        <v>3</v>
      </c>
      <c r="E10" s="13" t="s">
        <v>10</v>
      </c>
      <c r="F10" s="24" t="s">
        <v>12</v>
      </c>
      <c r="G10" s="19" t="str">
        <f>IF('Исходные данные'!N10&lt;101,IF('Исходные данные'!N10&gt;79,"экстремальный",IF('Исходные данные'!N10&lt;79,IF('Исходные данные'!N10&gt;59,"высокий",IF('Исходные данные'!N10&lt;59,IF('Исходные данные'!N10&gt;39,"средний",IF('Исходные данные'!N10&lt;20,"крайне низкий",IF('Исходные данные'!N10&lt;39,IF('Исходные данные'!N10&gt;19,"низкий")))))))))</f>
        <v>крайне низкий</v>
      </c>
      <c r="H10" s="32"/>
      <c r="L10" s="82" t="s">
        <v>72</v>
      </c>
      <c r="M10" s="83" t="s">
        <v>68</v>
      </c>
      <c r="N10" s="84" t="s">
        <v>69</v>
      </c>
      <c r="O10" s="85" t="s">
        <v>70</v>
      </c>
      <c r="P10" s="71" t="s">
        <v>71</v>
      </c>
    </row>
    <row r="11" spans="1:22" ht="30" customHeight="1">
      <c r="B11" s="23">
        <v>7</v>
      </c>
      <c r="C11" s="14" t="s">
        <v>21</v>
      </c>
      <c r="D11" s="13" t="s">
        <v>3</v>
      </c>
      <c r="E11" s="13" t="s">
        <v>8</v>
      </c>
      <c r="F11" s="24" t="s">
        <v>12</v>
      </c>
      <c r="G11" s="19" t="str">
        <f>IF('Исходные данные'!N11&lt;101,IF('Исходные данные'!N11&gt;79,"экстремальный",IF('Исходные данные'!N11&lt;79,IF('Исходные данные'!N11&gt;59,"высокий",IF('Исходные данные'!N11&lt;59,IF('Исходные данные'!N11&gt;39,"средний",IF('Исходные данные'!N11&lt;20,"крайне низкий",IF('Исходные данные'!N11&lt;39,IF('Исходные данные'!N11&gt;19,"низкий")))))))))</f>
        <v>крайне низкий</v>
      </c>
      <c r="H11" s="32"/>
      <c r="L11" s="82"/>
      <c r="M11" s="83"/>
      <c r="N11" s="84"/>
      <c r="O11" s="85"/>
      <c r="P11" s="71"/>
    </row>
    <row r="12" spans="1:22" ht="30" customHeight="1">
      <c r="B12" s="23">
        <v>8</v>
      </c>
      <c r="C12" s="14" t="s">
        <v>22</v>
      </c>
      <c r="D12" s="13" t="s">
        <v>3</v>
      </c>
      <c r="E12" s="13" t="s">
        <v>8</v>
      </c>
      <c r="F12" s="24" t="s">
        <v>12</v>
      </c>
      <c r="G12" s="19" t="str">
        <f>IF('Исходные данные'!N12&lt;101,IF('Исходные данные'!N12&gt;79,"экстремальный",IF('Исходные данные'!N12&lt;79,IF('Исходные данные'!N12&gt;59,"высокий",IF('Исходные данные'!N12&lt;59,IF('Исходные данные'!N12&gt;39,"средний",IF('Исходные данные'!N12&lt;20,"крайне низкий",IF('Исходные данные'!N12&lt;39,IF('Исходные данные'!N12&gt;19,"низкий")))))))))</f>
        <v>крайне низкий</v>
      </c>
      <c r="H12" s="32"/>
      <c r="L12" s="82"/>
      <c r="M12" s="83"/>
      <c r="N12" s="84"/>
      <c r="O12" s="85"/>
      <c r="P12" s="71"/>
    </row>
    <row r="13" spans="1:22" ht="30" customHeight="1" thickBot="1">
      <c r="B13" s="23">
        <v>9</v>
      </c>
      <c r="C13" s="14" t="s">
        <v>26</v>
      </c>
      <c r="D13" s="13" t="s">
        <v>3</v>
      </c>
      <c r="E13" s="13" t="s">
        <v>8</v>
      </c>
      <c r="F13" s="24" t="s">
        <v>12</v>
      </c>
      <c r="G13" s="19" t="str">
        <f>IF('Исходные данные'!N13&lt;101,IF('Исходные данные'!N13&gt;79,"экстремальный",IF('Исходные данные'!N13&lt;79,IF('Исходные данные'!N13&gt;59,"высокий",IF('Исходные данные'!N13&lt;59,IF('Исходные данные'!N13&gt;39,"средний",IF('Исходные данные'!N13&lt;20,"крайне низкий",IF('Исходные данные'!N13&lt;39,IF('Исходные данные'!N13&gt;19,"низкий")))))))))</f>
        <v>крайне низкий</v>
      </c>
      <c r="H13" s="32"/>
      <c r="L13" s="72" t="s">
        <v>77</v>
      </c>
      <c r="M13" s="73"/>
      <c r="N13" s="73"/>
      <c r="O13" s="73"/>
      <c r="P13" s="74"/>
    </row>
    <row r="14" spans="1:22" ht="30" customHeight="1">
      <c r="B14" s="23">
        <v>10</v>
      </c>
      <c r="C14" s="14" t="s">
        <v>27</v>
      </c>
      <c r="D14" s="13" t="s">
        <v>3</v>
      </c>
      <c r="E14" s="13" t="s">
        <v>8</v>
      </c>
      <c r="F14" s="24" t="s">
        <v>12</v>
      </c>
      <c r="G14" s="19" t="str">
        <f>IF('Исходные данные'!N14&lt;101,IF('Исходные данные'!N14&gt;79,"экстремальный",IF('Исходные данные'!N14&lt;79,IF('Исходные данные'!N14&gt;59,"высокий",IF('Исходные данные'!N14&lt;59,IF('Исходные данные'!N14&gt;39,"средний",IF('Исходные данные'!N14&lt;20,"крайне низкий",IF('Исходные данные'!N14&lt;39,IF('Исходные данные'!N14&gt;19,"низкий")))))))))</f>
        <v>крайне низкий</v>
      </c>
      <c r="H14" s="32"/>
    </row>
    <row r="15" spans="1:22" ht="30" customHeight="1">
      <c r="B15" s="23">
        <v>11</v>
      </c>
      <c r="C15" s="14" t="s">
        <v>28</v>
      </c>
      <c r="D15" s="13" t="s">
        <v>3</v>
      </c>
      <c r="E15" s="13" t="s">
        <v>8</v>
      </c>
      <c r="F15" s="24" t="s">
        <v>13</v>
      </c>
      <c r="G15" s="19" t="str">
        <f>IF('Исходные данные'!N15&lt;101,IF('Исходные данные'!N15&gt;79,"экстремальный",IF('Исходные данные'!N15&lt;79,IF('Исходные данные'!N15&gt;59,"высокий",IF('Исходные данные'!N15&lt;59,IF('Исходные данные'!N15&gt;39,"средний",IF('Исходные данные'!N15&lt;20,"крайне низкий",IF('Исходные данные'!N15&lt;39,IF('Исходные данные'!N15&gt;19,"низкий")))))))))</f>
        <v>крайне низкий</v>
      </c>
      <c r="H15" s="32"/>
    </row>
    <row r="16" spans="1:22" ht="30" customHeight="1">
      <c r="B16" s="23">
        <v>12</v>
      </c>
      <c r="C16" s="14" t="s">
        <v>29</v>
      </c>
      <c r="D16" s="13" t="s">
        <v>3</v>
      </c>
      <c r="E16" s="13" t="s">
        <v>8</v>
      </c>
      <c r="F16" s="24" t="s">
        <v>13</v>
      </c>
      <c r="G16" s="19" t="str">
        <f>IF('Исходные данные'!N16&lt;101,IF('Исходные данные'!N16&gt;79,"экстремальный",IF('Исходные данные'!N16&lt;79,IF('Исходные данные'!N16&gt;59,"высокий",IF('Исходные данные'!N16&lt;59,IF('Исходные данные'!N16&gt;39,"средний",IF('Исходные данные'!N16&lt;20,"крайне низкий",IF('Исходные данные'!N16&lt;39,IF('Исходные данные'!N16&gt;19,"низкий")))))))))</f>
        <v>крайне низкий</v>
      </c>
      <c r="H16" s="32"/>
    </row>
    <row r="17" spans="2:8" ht="30" customHeight="1">
      <c r="B17" s="23">
        <v>13</v>
      </c>
      <c r="C17" s="14" t="s">
        <v>30</v>
      </c>
      <c r="D17" s="13" t="s">
        <v>3</v>
      </c>
      <c r="E17" s="13" t="s">
        <v>8</v>
      </c>
      <c r="F17" s="24" t="s">
        <v>13</v>
      </c>
      <c r="G17" s="19" t="str">
        <f>IF('Исходные данные'!N17&lt;101,IF('Исходные данные'!N17&gt;79,"экстремальный",IF('Исходные данные'!N17&lt;79,IF('Исходные данные'!N17&gt;59,"высокий",IF('Исходные данные'!N17&lt;59,IF('Исходные данные'!N17&gt;39,"средний",IF('Исходные данные'!N17&lt;20,"крайне низкий",IF('Исходные данные'!N17&lt;39,IF('Исходные данные'!N17&gt;19,"низкий")))))))))</f>
        <v>крайне низкий</v>
      </c>
      <c r="H17" s="32"/>
    </row>
    <row r="18" spans="2:8" ht="30" customHeight="1">
      <c r="B18" s="23">
        <v>14</v>
      </c>
      <c r="C18" s="14" t="s">
        <v>31</v>
      </c>
      <c r="D18" s="13" t="s">
        <v>3</v>
      </c>
      <c r="E18" s="13" t="s">
        <v>9</v>
      </c>
      <c r="F18" s="24" t="s">
        <v>13</v>
      </c>
      <c r="G18" s="19" t="str">
        <f>IF('Исходные данные'!N18&lt;101,IF('Исходные данные'!N18&gt;79,"экстремальный",IF('Исходные данные'!N18&lt;79,IF('Исходные данные'!N18&gt;59,"высокий",IF('Исходные данные'!N18&lt;59,IF('Исходные данные'!N18&gt;39,"средний",IF('Исходные данные'!N18&lt;20,"крайне низкий",IF('Исходные данные'!N18&lt;39,IF('Исходные данные'!N18&gt;19,"низкий")))))))))</f>
        <v>крайне низкий</v>
      </c>
      <c r="H18" s="32"/>
    </row>
    <row r="19" spans="2:8" ht="30" customHeight="1">
      <c r="B19" s="23">
        <v>15</v>
      </c>
      <c r="C19" s="14" t="s">
        <v>32</v>
      </c>
      <c r="D19" s="13" t="s">
        <v>3</v>
      </c>
      <c r="E19" s="13" t="s">
        <v>10</v>
      </c>
      <c r="F19" s="24" t="s">
        <v>12</v>
      </c>
      <c r="G19" s="19" t="str">
        <f>IF('Исходные данные'!N19&lt;101,IF('Исходные данные'!N19&gt;79,"экстремальный",IF('Исходные данные'!N19&lt;79,IF('Исходные данные'!N19&gt;59,"высокий",IF('Исходные данные'!N19&lt;59,IF('Исходные данные'!N19&gt;39,"средний",IF('Исходные данные'!N19&lt;20,"крайне низкий",IF('Исходные данные'!N19&lt;39,IF('Исходные данные'!N19&gt;19,"низкий")))))))))</f>
        <v>крайне низкий</v>
      </c>
      <c r="H19" s="32"/>
    </row>
    <row r="20" spans="2:8" ht="30" customHeight="1">
      <c r="B20" s="23">
        <v>16</v>
      </c>
      <c r="C20" s="14" t="s">
        <v>34</v>
      </c>
      <c r="D20" s="13" t="s">
        <v>3</v>
      </c>
      <c r="E20" s="13" t="s">
        <v>10</v>
      </c>
      <c r="F20" s="24" t="s">
        <v>12</v>
      </c>
      <c r="G20" s="19" t="str">
        <f>IF('Исходные данные'!N20&lt;101,IF('Исходные данные'!N20&gt;79,"экстремальный",IF('Исходные данные'!N20&lt;79,IF('Исходные данные'!N20&gt;59,"высокий",IF('Исходные данные'!N20&lt;59,IF('Исходные данные'!N20&gt;39,"средний",IF('Исходные данные'!N20&lt;20,"крайне низкий",IF('Исходные данные'!N20&lt;39,IF('Исходные данные'!N20&gt;19,"низкий")))))))))</f>
        <v>крайне низкий</v>
      </c>
      <c r="H20" s="32"/>
    </row>
    <row r="21" spans="2:8" ht="30" customHeight="1">
      <c r="B21" s="23">
        <v>17</v>
      </c>
      <c r="C21" s="14" t="s">
        <v>33</v>
      </c>
      <c r="D21" s="13" t="s">
        <v>3</v>
      </c>
      <c r="E21" s="13" t="s">
        <v>10</v>
      </c>
      <c r="F21" s="24" t="s">
        <v>12</v>
      </c>
      <c r="G21" s="19" t="str">
        <f>IF('Исходные данные'!N21&lt;101,IF('Исходные данные'!N21&gt;79,"экстремальный",IF('Исходные данные'!N21&lt;79,IF('Исходные данные'!N21&gt;59,"высокий",IF('Исходные данные'!N21&lt;59,IF('Исходные данные'!N21&gt;39,"средний",IF('Исходные данные'!N21&lt;20,"крайне низкий",IF('Исходные данные'!N21&lt;39,IF('Исходные данные'!N21&gt;19,"низкий")))))))))</f>
        <v>крайне низкий</v>
      </c>
      <c r="H21" s="32"/>
    </row>
    <row r="22" spans="2:8" ht="30" customHeight="1">
      <c r="B22" s="23">
        <v>18</v>
      </c>
      <c r="C22" s="14" t="s">
        <v>35</v>
      </c>
      <c r="D22" s="13" t="s">
        <v>3</v>
      </c>
      <c r="E22" s="13" t="s">
        <v>8</v>
      </c>
      <c r="F22" s="24" t="s">
        <v>13</v>
      </c>
      <c r="G22" s="19" t="str">
        <f>IF('Исходные данные'!N22&lt;101,IF('Исходные данные'!N22&gt;79,"экстремальный",IF('Исходные данные'!N22&lt;79,IF('Исходные данные'!N22&gt;59,"высокий",IF('Исходные данные'!N22&lt;59,IF('Исходные данные'!N22&gt;39,"средний",IF('Исходные данные'!N22&lt;20,"крайне низкий",IF('Исходные данные'!N22&lt;39,IF('Исходные данные'!N22&gt;19,"низкий")))))))))</f>
        <v>крайне низкий</v>
      </c>
      <c r="H22" s="32"/>
    </row>
    <row r="23" spans="2:8" ht="30" customHeight="1">
      <c r="B23" s="23">
        <v>19</v>
      </c>
      <c r="C23" s="14" t="s">
        <v>36</v>
      </c>
      <c r="D23" s="13" t="s">
        <v>3</v>
      </c>
      <c r="E23" s="13" t="s">
        <v>8</v>
      </c>
      <c r="F23" s="24" t="s">
        <v>13</v>
      </c>
      <c r="G23" s="19" t="str">
        <f>IF('Исходные данные'!N23&lt;101,IF('Исходные данные'!N23&gt;79,"экстремальный",IF('Исходные данные'!N23&lt;79,IF('Исходные данные'!N23&gt;59,"высокий",IF('Исходные данные'!N23&lt;59,IF('Исходные данные'!N23&gt;39,"средний",IF('Исходные данные'!N23&lt;20,"крайне низкий",IF('Исходные данные'!N23&lt;39,IF('Исходные данные'!N23&gt;19,"низкий")))))))))</f>
        <v>крайне низкий</v>
      </c>
      <c r="H23" s="32"/>
    </row>
    <row r="24" spans="2:8" ht="30" customHeight="1">
      <c r="B24" s="23">
        <v>20</v>
      </c>
      <c r="C24" s="14" t="s">
        <v>37</v>
      </c>
      <c r="D24" s="13" t="s">
        <v>3</v>
      </c>
      <c r="E24" s="13" t="s">
        <v>9</v>
      </c>
      <c r="F24" s="24" t="s">
        <v>12</v>
      </c>
      <c r="G24" s="19" t="str">
        <f>IF('Исходные данные'!N24&lt;101,IF('Исходные данные'!N24&gt;79,"экстремальный",IF('Исходные данные'!N24&lt;79,IF('Исходные данные'!N24&gt;59,"высокий",IF('Исходные данные'!N24&lt;59,IF('Исходные данные'!N24&gt;39,"средний",IF('Исходные данные'!N24&lt;20,"крайне низкий",IF('Исходные данные'!N24&lt;39,IF('Исходные данные'!N24&gt;19,"низкий")))))))))</f>
        <v>крайне низкий</v>
      </c>
      <c r="H24" s="32"/>
    </row>
    <row r="25" spans="2:8" ht="30" customHeight="1">
      <c r="B25" s="23">
        <v>21</v>
      </c>
      <c r="C25" s="14" t="s">
        <v>38</v>
      </c>
      <c r="D25" s="13" t="s">
        <v>3</v>
      </c>
      <c r="E25" s="13" t="s">
        <v>10</v>
      </c>
      <c r="F25" s="24" t="s">
        <v>12</v>
      </c>
      <c r="G25" s="19" t="str">
        <f>IF('Исходные данные'!N25&lt;101,IF('Исходные данные'!N25&gt;79,"экстремальный",IF('Исходные данные'!N25&lt;79,IF('Исходные данные'!N25&gt;59,"высокий",IF('Исходные данные'!N25&lt;59,IF('Исходные данные'!N25&gt;39,"средний",IF('Исходные данные'!N25&lt;20,"крайне низкий",IF('Исходные данные'!N25&lt;39,IF('Исходные данные'!N25&gt;19,"низкий")))))))))</f>
        <v>крайне низкий</v>
      </c>
      <c r="H25" s="32"/>
    </row>
    <row r="26" spans="2:8" ht="30" customHeight="1">
      <c r="B26" s="23">
        <v>22</v>
      </c>
      <c r="C26" s="14" t="s">
        <v>39</v>
      </c>
      <c r="D26" s="13" t="s">
        <v>3</v>
      </c>
      <c r="E26" s="13" t="s">
        <v>10</v>
      </c>
      <c r="F26" s="24" t="s">
        <v>12</v>
      </c>
      <c r="G26" s="19" t="str">
        <f>IF('Исходные данные'!N26&lt;101,IF('Исходные данные'!N26&gt;79,"экстремальный",IF('Исходные данные'!N26&lt;79,IF('Исходные данные'!N26&gt;59,"высокий",IF('Исходные данные'!N26&lt;59,IF('Исходные данные'!N26&gt;39,"средний",IF('Исходные данные'!N26&lt;20,"крайне низкий",IF('Исходные данные'!N26&lt;39,IF('Исходные данные'!N26&gt;19,"низкий")))))))))</f>
        <v>крайне низкий</v>
      </c>
      <c r="H26" s="32"/>
    </row>
    <row r="27" spans="2:8" ht="30" customHeight="1">
      <c r="B27" s="23">
        <v>23</v>
      </c>
      <c r="C27" s="14" t="s">
        <v>40</v>
      </c>
      <c r="D27" s="13" t="s">
        <v>3</v>
      </c>
      <c r="E27" s="13" t="s">
        <v>10</v>
      </c>
      <c r="F27" s="24" t="s">
        <v>12</v>
      </c>
      <c r="G27" s="19" t="str">
        <f>IF('Исходные данные'!N27&lt;101,IF('Исходные данные'!N27&gt;79,"экстремальный",IF('Исходные данные'!N27&lt;79,IF('Исходные данные'!N27&gt;59,"высокий",IF('Исходные данные'!N27&lt;59,IF('Исходные данные'!N27&gt;39,"средний",IF('Исходные данные'!N27&lt;20,"крайне низкий",IF('Исходные данные'!N27&lt;39,IF('Исходные данные'!N27&gt;19,"низкий")))))))))</f>
        <v>крайне низкий</v>
      </c>
      <c r="H27" s="32"/>
    </row>
    <row r="28" spans="2:8" ht="30" customHeight="1">
      <c r="B28" s="23">
        <v>24</v>
      </c>
      <c r="C28" s="14" t="s">
        <v>41</v>
      </c>
      <c r="D28" s="13" t="s">
        <v>3</v>
      </c>
      <c r="E28" s="13" t="s">
        <v>10</v>
      </c>
      <c r="F28" s="24" t="s">
        <v>12</v>
      </c>
      <c r="G28" s="19" t="str">
        <f>IF('Исходные данные'!N28&lt;101,IF('Исходные данные'!N28&gt;79,"экстремальный",IF('Исходные данные'!N28&lt;79,IF('Исходные данные'!N28&gt;59,"высокий",IF('Исходные данные'!N28&lt;59,IF('Исходные данные'!N28&gt;39,"средний",IF('Исходные данные'!N28&lt;20,"крайне низкий",IF('Исходные данные'!N28&lt;39,IF('Исходные данные'!N28&gt;19,"низкий")))))))))</f>
        <v>крайне низкий</v>
      </c>
      <c r="H28" s="32"/>
    </row>
    <row r="29" spans="2:8" ht="30" customHeight="1">
      <c r="B29" s="23">
        <v>25</v>
      </c>
      <c r="C29" s="14" t="s">
        <v>42</v>
      </c>
      <c r="D29" s="13" t="s">
        <v>3</v>
      </c>
      <c r="E29" s="13" t="s">
        <v>10</v>
      </c>
      <c r="F29" s="24" t="s">
        <v>12</v>
      </c>
      <c r="G29" s="19" t="str">
        <f>IF('Исходные данные'!N29&lt;101,IF('Исходные данные'!N29&gt;79,"экстремальный",IF('Исходные данные'!N29&lt;79,IF('Исходные данные'!N29&gt;59,"высокий",IF('Исходные данные'!N29&lt;59,IF('Исходные данные'!N29&gt;39,"средний",IF('Исходные данные'!N29&lt;20,"крайне низкий",IF('Исходные данные'!N29&lt;39,IF('Исходные данные'!N29&gt;19,"низкий")))))))))</f>
        <v>крайне низкий</v>
      </c>
      <c r="H29" s="32"/>
    </row>
    <row r="30" spans="2:8" ht="30" customHeight="1">
      <c r="B30" s="23">
        <v>26</v>
      </c>
      <c r="C30" s="14" t="s">
        <v>43</v>
      </c>
      <c r="D30" s="13" t="s">
        <v>3</v>
      </c>
      <c r="E30" s="13" t="s">
        <v>9</v>
      </c>
      <c r="F30" s="24" t="s">
        <v>13</v>
      </c>
      <c r="G30" s="19" t="str">
        <f>IF('Исходные данные'!N30&lt;101,IF('Исходные данные'!N30&gt;79,"экстремальный",IF('Исходные данные'!N30&lt;79,IF('Исходные данные'!N30&gt;59,"высокий",IF('Исходные данные'!N30&lt;59,IF('Исходные данные'!N30&gt;39,"средний",IF('Исходные данные'!N30&lt;20,"крайне низкий",IF('Исходные данные'!N30&lt;39,IF('Исходные данные'!N30&gt;19,"низкий")))))))))</f>
        <v>крайне низкий</v>
      </c>
      <c r="H30" s="32"/>
    </row>
    <row r="31" spans="2:8" ht="30" customHeight="1">
      <c r="B31" s="23">
        <v>27</v>
      </c>
      <c r="C31" s="14" t="s">
        <v>44</v>
      </c>
      <c r="D31" s="13" t="s">
        <v>3</v>
      </c>
      <c r="E31" s="13" t="s">
        <v>10</v>
      </c>
      <c r="F31" s="24" t="s">
        <v>12</v>
      </c>
      <c r="G31" s="19" t="str">
        <f>IF('Исходные данные'!N31&lt;101,IF('Исходные данные'!N31&gt;79,"экстремальный",IF('Исходные данные'!N31&lt;79,IF('Исходные данные'!N31&gt;59,"высокий",IF('Исходные данные'!N31&lt;59,IF('Исходные данные'!N31&gt;39,"средний",IF('Исходные данные'!N31&lt;20,"крайне низкий",IF('Исходные данные'!N31&lt;39,IF('Исходные данные'!N31&gt;19,"низкий")))))))))</f>
        <v>крайне низкий</v>
      </c>
      <c r="H31" s="32"/>
    </row>
    <row r="32" spans="2:8" ht="30" customHeight="1" thickBot="1">
      <c r="B32" s="25">
        <v>28</v>
      </c>
      <c r="C32" s="26" t="s">
        <v>45</v>
      </c>
      <c r="D32" s="27" t="s">
        <v>3</v>
      </c>
      <c r="E32" s="27" t="s">
        <v>9</v>
      </c>
      <c r="F32" s="28" t="s">
        <v>12</v>
      </c>
      <c r="G32" s="20" t="str">
        <f>IF('Исходные данные'!N32&lt;101,IF('Исходные данные'!N32&gt;79,"экстремальный",IF('Исходные данные'!N32&lt;79,IF('Исходные данные'!N32&gt;59,"высокий",IF('Исходные данные'!N32&lt;59,IF('Исходные данные'!N32&gt;39,"средний",IF('Исходные данные'!N32&lt;20,"крайне низкий",IF('Исходные данные'!N32&lt;39,IF('Исходные данные'!N32&gt;19,"низкий")))))))))</f>
        <v>крайне низкий</v>
      </c>
      <c r="H32" s="32"/>
    </row>
    <row r="33" spans="2:10" ht="30" customHeight="1" thickBot="1">
      <c r="B33" s="69" t="s">
        <v>62</v>
      </c>
      <c r="C33" s="69"/>
      <c r="D33" s="69"/>
      <c r="E33" s="69"/>
      <c r="F33" s="69"/>
      <c r="G33" s="69"/>
      <c r="H33" s="12"/>
    </row>
    <row r="34" spans="2:10" s="5" customFormat="1" ht="30" customHeight="1" thickBot="1">
      <c r="B34" s="15">
        <v>30</v>
      </c>
      <c r="C34" s="16" t="s">
        <v>46</v>
      </c>
      <c r="D34" s="17" t="str">
        <f>IF('Исходные данные'!J34&lt;5.1,IF('Исходные данные'!J34&gt;4.1,"ПОСТОЯННО",IF('Исходные данные'!J34&lt;4.1,IF('Исходные данные'!J34&gt;3.1,"ЕЖЕНЕДЕЛЬНО",IF('Исходные данные'!J34&lt;3.1,IF('Исходные данные'!J34&gt;2.1,"ЕЖЕМЕСЯЧНО",IF('Исходные данные'!J34&lt;2.1,IF('Исходные данные'!J34&gt;1.1,"ЕЖЕГОДНО",IF('Исходные данные'!J34&lt;1.1,IF('Исходные данные'!J34&gt;0.1,"ОЧЕНЬ РЕДКО"))))))))))</f>
        <v>ЕЖЕГОДНО</v>
      </c>
      <c r="E34" s="17" t="str">
        <f>IF('Исходные данные'!K34&lt;5.1,IF('Исходные данные'!K34&gt;4.1,"ПРОИЗОЙДЕТ",IF('Исходные данные'!K34&lt;4.1,IF('Исходные данные'!K34&gt;3.1,"ОЧЕНЬ ВЕРОЯТНО",IF('Исходные данные'!K34&lt;3.1,IF('Исходные данные'!K34&gt;2.1,"НЕ ХАРАКТЕРНО, НО ВОЗМОЖНО",IF('Исходные данные'!K34&lt;2.1,IF('Исходные данные'!K34&gt;1.1,"ПОЧТИ НЕВОЗМОЖНО",IF('Исходные данные'!K34&lt;1.1,IF('Исходные данные'!K34&gt;0.1,"НЕВОЗМОЖНО"))))))))))</f>
        <v>ПОЧТИ НЕВОЗМОЖНО</v>
      </c>
      <c r="F34" s="17" t="str">
        <f>IF('Исходные данные'!L34&lt;5.1,IF('Исходные данные'!L34&gt;4.1,"ЧС, МНОГО ЖЕРТВ",IF('Исходные данные'!L34&lt;4.1,IF('Исходные данные'!L34&gt;3.1,"СМЕРТЕЛЬНЫЙ СЛУЧАЙ",IF('Исходные данные'!L34&lt;3.1,IF('Исходные данные'!L34&gt;2.1,"ТЯЖЕЛАЯ ТРАВМА",IF('Исходные данные'!L34&lt;2.1,IF('Исходные данные'!L34&gt;1.1,"ЛЕГКАЯ ТРАВМА",IF('Исходные данные'!L34&lt;1.1,IF('Исходные данные'!L34&gt;0.1,"МИКРОТРАВМА"))))))))))</f>
        <v>ЛЕГКАЯ ТРАВМА</v>
      </c>
      <c r="G34" s="17" t="str">
        <f>IF('Исходные данные'!N34&lt;101,IF('Исходные данные'!N34&gt;79,"ЭКСТРЕМАЛЬНЫЙ",IF('Исходные данные'!N34&lt;79,IF('Исходные данные'!N34&gt;59,"ВЫСОКИЙ",IF('Исходные данные'!N34&lt;59,IF('Исходные данные'!N34&gt;39,"СРЕДНИЙ",IF('Исходные данные'!N34&lt;20,"НИЗКИЙ",IF('Исходные данные'!N34&lt;39,IF('Исходные данные'!N34&gt;19,"КРАЙНЕ НИЗКИЙ")))))))))</f>
        <v>НИЗКИЙ</v>
      </c>
      <c r="H34" s="33"/>
      <c r="J34" s="29"/>
    </row>
  </sheetData>
  <mergeCells count="14">
    <mergeCell ref="A2:B2"/>
    <mergeCell ref="F2:G2"/>
    <mergeCell ref="B4:C4"/>
    <mergeCell ref="B33:G33"/>
    <mergeCell ref="A1:V1"/>
    <mergeCell ref="P10:P12"/>
    <mergeCell ref="L13:P13"/>
    <mergeCell ref="I4:I8"/>
    <mergeCell ref="S4:S8"/>
    <mergeCell ref="I2:S2"/>
    <mergeCell ref="L10:L12"/>
    <mergeCell ref="M10:M12"/>
    <mergeCell ref="N10:N12"/>
    <mergeCell ref="O10:O12"/>
  </mergeCells>
  <conditionalFormatting sqref="D5:D32">
    <cfRule type="containsText" dxfId="34" priority="36" operator="containsText" text="ежемесячно">
      <formula>NOT(ISERROR(SEARCH("ежемесячно",D5)))</formula>
    </cfRule>
  </conditionalFormatting>
  <conditionalFormatting sqref="D5:D32">
    <cfRule type="containsText" dxfId="33" priority="34" operator="containsText" text="очень редко">
      <formula>NOT(ISERROR(SEARCH("очень редко",D5)))</formula>
    </cfRule>
  </conditionalFormatting>
  <conditionalFormatting sqref="D5:D32">
    <cfRule type="containsText" dxfId="32" priority="31" operator="containsText" text="постоянно">
      <formula>NOT(ISERROR(SEARCH("постоянно",D5)))</formula>
    </cfRule>
    <cfRule type="containsText" dxfId="31" priority="32" operator="containsText" text="еженедельно">
      <formula>NOT(ISERROR(SEARCH("еженедельно",D5)))</formula>
    </cfRule>
    <cfRule type="containsText" dxfId="30" priority="33" operator="containsText" text="ежегодно">
      <formula>NOT(ISERROR(SEARCH("ежегодно",D5)))</formula>
    </cfRule>
  </conditionalFormatting>
  <conditionalFormatting sqref="E5:E32">
    <cfRule type="containsText" dxfId="29" priority="26" operator="containsText" text="произойдет">
      <formula>NOT(ISERROR(SEARCH("произойдет",E5)))</formula>
    </cfRule>
    <cfRule type="containsText" dxfId="28" priority="27" operator="containsText" text="очень вероятно">
      <formula>NOT(ISERROR(SEARCH("очень вероятно",E5)))</formula>
    </cfRule>
    <cfRule type="containsText" dxfId="27" priority="28" operator="containsText" text="не характерно, но возможно">
      <formula>NOT(ISERROR(SEARCH("не характерно, но возможно",E5)))</formula>
    </cfRule>
    <cfRule type="containsText" dxfId="26" priority="29" operator="containsText" text="почти невозможно">
      <formula>NOT(ISERROR(SEARCH("почти невозможно",E5)))</formula>
    </cfRule>
    <cfRule type="containsText" dxfId="25" priority="30" operator="containsText" text="невозможно">
      <formula>NOT(ISERROR(SEARCH("невозможно",E5)))</formula>
    </cfRule>
  </conditionalFormatting>
  <conditionalFormatting sqref="F5:F32">
    <cfRule type="containsText" dxfId="24" priority="21" operator="containsText" text="ЧС много жертв">
      <formula>NOT(ISERROR(SEARCH("ЧС много жертв",F5)))</formula>
    </cfRule>
    <cfRule type="containsText" dxfId="23" priority="22" operator="containsText" text="смертельный случай">
      <formula>NOT(ISERROR(SEARCH("смертельный случай",F5)))</formula>
    </cfRule>
    <cfRule type="containsText" dxfId="22" priority="23" operator="containsText" text="тяжелая травма">
      <formula>NOT(ISERROR(SEARCH("тяжелая травма",F5)))</formula>
    </cfRule>
    <cfRule type="containsText" dxfId="21" priority="24" operator="containsText" text="легкая травма">
      <formula>NOT(ISERROR(SEARCH("легкая травма",F5)))</formula>
    </cfRule>
    <cfRule type="containsText" dxfId="20" priority="25" operator="containsText" text="микротравма">
      <formula>NOT(ISERROR(SEARCH("микротравма",F5)))</formula>
    </cfRule>
  </conditionalFormatting>
  <conditionalFormatting sqref="D34">
    <cfRule type="containsText" dxfId="19" priority="16" operator="containsText" text="постоянно">
      <formula>NOT(ISERROR(SEARCH("постоянно",D34)))</formula>
    </cfRule>
    <cfRule type="containsText" dxfId="18" priority="17" operator="containsText" text="ежедневно">
      <formula>NOT(ISERROR(SEARCH("ежедневно",D34)))</formula>
    </cfRule>
    <cfRule type="containsText" dxfId="17" priority="18" operator="containsText" text="ежемесячно">
      <formula>NOT(ISERROR(SEARCH("ежемесячно",D34)))</formula>
    </cfRule>
    <cfRule type="containsText" dxfId="16" priority="19" operator="containsText" text="ежегодно">
      <formula>NOT(ISERROR(SEARCH("ежегодно",D34)))</formula>
    </cfRule>
    <cfRule type="containsText" dxfId="15" priority="20" operator="containsText" text="очень редко">
      <formula>NOT(ISERROR(SEARCH("очень редко",D34)))</formula>
    </cfRule>
  </conditionalFormatting>
  <conditionalFormatting sqref="E34">
    <cfRule type="containsText" dxfId="14" priority="11" operator="containsText" text="произойдет">
      <formula>NOT(ISERROR(SEARCH("произойдет",E34)))</formula>
    </cfRule>
    <cfRule type="containsText" dxfId="13" priority="12" operator="containsText" text="очень вероятно">
      <formula>NOT(ISERROR(SEARCH("очень вероятно",E34)))</formula>
    </cfRule>
    <cfRule type="containsText" dxfId="12" priority="13" operator="containsText" text="не характерно, но возможно">
      <formula>NOT(ISERROR(SEARCH("не характерно, но возможно",E34)))</formula>
    </cfRule>
    <cfRule type="containsText" dxfId="11" priority="14" operator="containsText" text="почти невозможно">
      <formula>NOT(ISERROR(SEARCH("почти невозможно",E34)))</formula>
    </cfRule>
    <cfRule type="containsText" dxfId="10" priority="15" operator="containsText" text="невозможно">
      <formula>NOT(ISERROR(SEARCH("невозможно",E34)))</formula>
    </cfRule>
  </conditionalFormatting>
  <conditionalFormatting sqref="F34">
    <cfRule type="containsText" dxfId="9" priority="6" operator="containsText" text="ЧС много жертв">
      <formula>NOT(ISERROR(SEARCH("ЧС много жертв",F34)))</formula>
    </cfRule>
    <cfRule type="containsText" dxfId="8" priority="7" operator="containsText" text="смертельный случай">
      <formula>NOT(ISERROR(SEARCH("смертельный случай",F34)))</formula>
    </cfRule>
    <cfRule type="containsText" dxfId="7" priority="8" operator="containsText" text="тяжелая травма">
      <formula>NOT(ISERROR(SEARCH("тяжелая травма",F34)))</formula>
    </cfRule>
    <cfRule type="containsText" dxfId="6" priority="9" operator="containsText" text="легкая травма">
      <formula>NOT(ISERROR(SEARCH("легкая травма",F34)))</formula>
    </cfRule>
    <cfRule type="containsText" dxfId="5" priority="10" operator="containsText" text="микротравма">
      <formula>NOT(ISERROR(SEARCH("микротравма",F34)))</formula>
    </cfRule>
  </conditionalFormatting>
  <conditionalFormatting sqref="G5:H32 G34:H34">
    <cfRule type="containsText" dxfId="4" priority="1" operator="containsText" text="экстремальный">
      <formula>NOT(ISERROR(SEARCH("экстремальный",G5)))</formula>
    </cfRule>
    <cfRule type="containsText" dxfId="3" priority="2" operator="containsText" text="высокий">
      <formula>NOT(ISERROR(SEARCH("высокий",G5)))</formula>
    </cfRule>
    <cfRule type="containsText" dxfId="2" priority="3" operator="containsText" text="средний">
      <formula>NOT(ISERROR(SEARCH("средний",G5)))</formula>
    </cfRule>
    <cfRule type="containsText" dxfId="1" priority="4" operator="containsText" text="низкий">
      <formula>NOT(ISERROR(SEARCH("низкий",G5)))</formula>
    </cfRule>
    <cfRule type="containsText" dxfId="0" priority="5" operator="containsText" text="крайне низкий">
      <formula>NOT(ISERROR(SEARCH("крайне низкий",G5)))</formula>
    </cfRule>
  </conditionalFormatting>
  <dataValidations count="3">
    <dataValidation type="list" allowBlank="1" showInputMessage="1" showErrorMessage="1" sqref="D5:D32">
      <formula1>подверженность</formula1>
    </dataValidation>
    <dataValidation type="list" allowBlank="1" showInputMessage="1" showErrorMessage="1" sqref="E5:E32">
      <formula1>вероятность</formula1>
    </dataValidation>
    <dataValidation type="list" allowBlank="1" showInputMessage="1" showErrorMessage="1" sqref="F5:F32">
      <formula1>последствия</formula1>
    </dataValidation>
  </dataValidations>
  <pageMargins left="0.19685039370078741" right="0.2" top="0.49" bottom="0.3" header="0.2" footer="0.31496062992125984"/>
  <pageSetup paperSize="9" scale="49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N34"/>
  <sheetViews>
    <sheetView topLeftCell="A4" workbookViewId="0">
      <selection activeCell="I14" sqref="I14"/>
    </sheetView>
  </sheetViews>
  <sheetFormatPr defaultRowHeight="15"/>
  <cols>
    <col min="1" max="1" width="21.140625" customWidth="1"/>
    <col min="2" max="2" width="9.140625" style="2"/>
    <col min="3" max="3" width="27.7109375" customWidth="1"/>
    <col min="4" max="4" width="9.140625" style="2"/>
    <col min="5" max="5" width="19.85546875" customWidth="1"/>
    <col min="6" max="6" width="9.140625" style="2"/>
    <col min="8" max="8" width="9.140625" customWidth="1"/>
    <col min="9" max="9" width="48.7109375" customWidth="1"/>
    <col min="10" max="10" width="17" style="2" customWidth="1"/>
    <col min="11" max="11" width="14.85546875" style="2" customWidth="1"/>
    <col min="12" max="12" width="13.42578125" style="2" customWidth="1"/>
    <col min="13" max="13" width="25.5703125" customWidth="1"/>
    <col min="14" max="14" width="9.140625" style="1"/>
  </cols>
  <sheetData>
    <row r="4" spans="1:14">
      <c r="A4" s="1" t="s">
        <v>4</v>
      </c>
      <c r="C4" s="1" t="s">
        <v>5</v>
      </c>
      <c r="E4" s="1" t="s">
        <v>11</v>
      </c>
      <c r="J4" s="4" t="s">
        <v>4</v>
      </c>
      <c r="K4" s="4" t="s">
        <v>5</v>
      </c>
      <c r="L4" s="4" t="s">
        <v>11</v>
      </c>
      <c r="M4" s="4" t="s">
        <v>54</v>
      </c>
      <c r="N4" s="4" t="s">
        <v>55</v>
      </c>
    </row>
    <row r="5" spans="1:14" ht="17.25" customHeight="1">
      <c r="A5" t="s">
        <v>0</v>
      </c>
      <c r="B5" s="2">
        <v>5</v>
      </c>
      <c r="C5" t="s">
        <v>6</v>
      </c>
      <c r="D5" s="2">
        <v>5</v>
      </c>
      <c r="E5" t="s">
        <v>16</v>
      </c>
      <c r="F5" s="2">
        <v>5</v>
      </c>
      <c r="H5" s="6">
        <v>1</v>
      </c>
      <c r="I5" s="3" t="s">
        <v>19</v>
      </c>
      <c r="J5" s="2">
        <f>IF('Карта расчета рисков'!D5="очень редко",1,IF('Карта расчета рисков'!D5="ежегодно",2,IF('Карта расчета рисков'!D5="ежемесячно",3,IF('Карта расчета рисков'!D5="еженедельно",4,IF('Карта расчета рисков'!D5="постоянно",5)))))</f>
        <v>1</v>
      </c>
      <c r="K5" s="2">
        <f>IF('Карта расчета рисков'!E5="невозможно",1,IF('Карта расчета рисков'!E5="почти невозможно",2,IF('Карта расчета рисков'!E5="не характерно, но возможно",3,IF('Карта расчета рисков'!E5="очень вероятно",4,IF('Карта расчета рисков'!E5="произойдет",5)))))</f>
        <v>3</v>
      </c>
      <c r="L5" s="2">
        <f>IF('Карта расчета рисков'!F5="микротравма",1,IF('Карта расчета рисков'!F5="легкая травма",2,IF('Карта расчета рисков'!F5="тяжелая травма",3,IF('Карта расчета рисков'!F5="смертельный случай",4,IF('Карта расчета рисков'!F5="ЧС много жертв",5)))))</f>
        <v>3</v>
      </c>
      <c r="M5" s="2">
        <f>J5*K5*L5</f>
        <v>9</v>
      </c>
      <c r="N5" s="9">
        <f>M5/125*100</f>
        <v>7.1999999999999993</v>
      </c>
    </row>
    <row r="6" spans="1:14" ht="17.25" customHeight="1">
      <c r="A6" t="s">
        <v>17</v>
      </c>
      <c r="B6" s="2">
        <v>4</v>
      </c>
      <c r="C6" t="s">
        <v>7</v>
      </c>
      <c r="D6" s="2">
        <v>4</v>
      </c>
      <c r="E6" t="s">
        <v>15</v>
      </c>
      <c r="F6" s="2">
        <v>4</v>
      </c>
      <c r="H6" s="6">
        <v>2</v>
      </c>
      <c r="I6" s="3" t="s">
        <v>18</v>
      </c>
      <c r="J6" s="2">
        <f>IF('Карта расчета рисков'!D6="очень редко",1,IF('Карта расчета рисков'!D6="ежегодно",2,IF('Карта расчета рисков'!D6="ежемесячно",3,IF('Карта расчета рисков'!D6="еженедельно",4,IF('Карта расчета рисков'!D6="постоянно",5)))))</f>
        <v>1</v>
      </c>
      <c r="K6" s="2">
        <f>IF('Карта расчета рисков'!E6="невозможно",1,IF('Карта расчета рисков'!E6="почти невозможно",2,IF('Карта расчета рисков'!E6="не характерно, но возможно",3,IF('Карта расчета рисков'!E6="очень вероятно",4,IF('Карта расчета рисков'!E6="произойдет",5)))))</f>
        <v>3</v>
      </c>
      <c r="L6" s="2">
        <f>IF('Карта расчета рисков'!F6="микротравма",1,IF('Карта расчета рисков'!F6="легкая травма",2,IF('Карта расчета рисков'!F6="тяжелая травма",3,IF('Карта расчета рисков'!F6="смертельный случай",4,IF('Карта расчета рисков'!F6="ЧС много жертв",5)))))</f>
        <v>2</v>
      </c>
      <c r="M6" s="2">
        <f t="shared" ref="M6:M32" si="0">J6*K6*L6</f>
        <v>6</v>
      </c>
      <c r="N6" s="9">
        <f t="shared" ref="N6:N34" si="1">M6/125*100</f>
        <v>4.8</v>
      </c>
    </row>
    <row r="7" spans="1:14" ht="17.25" customHeight="1">
      <c r="A7" t="s">
        <v>1</v>
      </c>
      <c r="B7" s="2">
        <v>3</v>
      </c>
      <c r="C7" t="s">
        <v>8</v>
      </c>
      <c r="D7" s="2">
        <v>3</v>
      </c>
      <c r="E7" t="s">
        <v>14</v>
      </c>
      <c r="F7" s="2">
        <v>3</v>
      </c>
      <c r="H7" s="6">
        <v>3</v>
      </c>
      <c r="I7" s="3" t="s">
        <v>20</v>
      </c>
      <c r="J7" s="2">
        <f>IF('Карта расчета рисков'!D7="очень редко",1,IF('Карта расчета рисков'!D7="ежегодно",2,IF('Карта расчета рисков'!D7="ежемесячно",3,IF('Карта расчета рисков'!D7="еженедельно",4,IF('Карта расчета рисков'!D7="постоянно",5)))))</f>
        <v>5</v>
      </c>
      <c r="K7" s="2">
        <f>IF('Карта расчета рисков'!E7="невозможно",1,IF('Карта расчета рисков'!E7="почти невозможно",2,IF('Карта расчета рисков'!E7="не характерно, но возможно",3,IF('Карта расчета рисков'!E7="очень вероятно",4,IF('Карта расчета рисков'!E7="произойдет",5)))))</f>
        <v>2</v>
      </c>
      <c r="L7" s="2">
        <f>IF('Карта расчета рисков'!F7="микротравма",1,IF('Карта расчета рисков'!F7="легкая травма",2,IF('Карта расчета рисков'!F7="тяжелая травма",3,IF('Карта расчета рисков'!F7="смертельный случай",4,IF('Карта расчета рисков'!F7="ЧС много жертв",5)))))</f>
        <v>1</v>
      </c>
      <c r="M7" s="2">
        <f t="shared" si="0"/>
        <v>10</v>
      </c>
      <c r="N7" s="9">
        <f t="shared" si="1"/>
        <v>8</v>
      </c>
    </row>
    <row r="8" spans="1:14" ht="17.25" customHeight="1">
      <c r="A8" t="s">
        <v>2</v>
      </c>
      <c r="B8" s="2">
        <v>2</v>
      </c>
      <c r="C8" t="s">
        <v>9</v>
      </c>
      <c r="D8" s="2">
        <v>2</v>
      </c>
      <c r="E8" t="s">
        <v>13</v>
      </c>
      <c r="F8" s="2">
        <v>2</v>
      </c>
      <c r="H8" s="6">
        <v>4</v>
      </c>
      <c r="I8" s="3" t="s">
        <v>23</v>
      </c>
      <c r="J8" s="2">
        <f>IF('Карта расчета рисков'!D8="очень редко",1,IF('Карта расчета рисков'!D8="ежегодно",2,IF('Карта расчета рисков'!D8="ежемесячно",3,IF('Карта расчета рисков'!D8="еженедельно",4,IF('Карта расчета рисков'!D8="постоянно",5)))))</f>
        <v>1</v>
      </c>
      <c r="K8" s="2">
        <f>IF('Карта расчета рисков'!E8="невозможно",1,IF('Карта расчета рисков'!E8="почти невозможно",2,IF('Карта расчета рисков'!E8="не характерно, но возможно",3,IF('Карта расчета рисков'!E8="очень вероятно",4,IF('Карта расчета рисков'!E8="произойдет",5)))))</f>
        <v>2</v>
      </c>
      <c r="L8" s="2">
        <f>IF('Карта расчета рисков'!F8="микротравма",1,IF('Карта расчета рисков'!F8="легкая травма",2,IF('Карта расчета рисков'!F8="тяжелая травма",3,IF('Карта расчета рисков'!F8="смертельный случай",4,IF('Карта расчета рисков'!F8="ЧС много жертв",5)))))</f>
        <v>1</v>
      </c>
      <c r="M8" s="2">
        <f t="shared" si="0"/>
        <v>2</v>
      </c>
      <c r="N8" s="9">
        <f t="shared" si="1"/>
        <v>1.6</v>
      </c>
    </row>
    <row r="9" spans="1:14" ht="17.25" customHeight="1">
      <c r="A9" t="s">
        <v>3</v>
      </c>
      <c r="B9" s="2">
        <v>1</v>
      </c>
      <c r="C9" t="s">
        <v>10</v>
      </c>
      <c r="D9" s="2">
        <v>1</v>
      </c>
      <c r="E9" t="s">
        <v>12</v>
      </c>
      <c r="F9" s="2">
        <v>1</v>
      </c>
      <c r="H9" s="6">
        <v>5</v>
      </c>
      <c r="I9" s="3" t="s">
        <v>24</v>
      </c>
      <c r="J9" s="2">
        <f>IF('Карта расчета рисков'!D9="очень редко",1,IF('Карта расчета рисков'!D9="ежегодно",2,IF('Карта расчета рисков'!D9="ежемесячно",3,IF('Карта расчета рисков'!D9="еженедельно",4,IF('Карта расчета рисков'!D9="постоянно",5)))))</f>
        <v>1</v>
      </c>
      <c r="K9" s="2">
        <f>IF('Карта расчета рисков'!E9="невозможно",1,IF('Карта расчета рисков'!E9="почти невозможно",2,IF('Карта расчета рисков'!E9="не характерно, но возможно",3,IF('Карта расчета рисков'!E9="очень вероятно",4,IF('Карта расчета рисков'!E9="произойдет",5)))))</f>
        <v>2</v>
      </c>
      <c r="L9" s="2">
        <f>IF('Карта расчета рисков'!F9="микротравма",1,IF('Карта расчета рисков'!F9="легкая травма",2,IF('Карта расчета рисков'!F9="тяжелая травма",3,IF('Карта расчета рисков'!F9="смертельный случай",4,IF('Карта расчета рисков'!F9="ЧС много жертв",5)))))</f>
        <v>1</v>
      </c>
      <c r="M9" s="2">
        <f t="shared" si="0"/>
        <v>2</v>
      </c>
      <c r="N9" s="9">
        <f t="shared" si="1"/>
        <v>1.6</v>
      </c>
    </row>
    <row r="10" spans="1:14" ht="17.25" customHeight="1">
      <c r="H10" s="6">
        <v>6</v>
      </c>
      <c r="I10" s="3" t="s">
        <v>25</v>
      </c>
      <c r="J10" s="2">
        <f>IF('Карта расчета рисков'!D10="очень редко",1,IF('Карта расчета рисков'!D10="ежегодно",2,IF('Карта расчета рисков'!D10="ежемесячно",3,IF('Карта расчета рисков'!D10="еженедельно",4,IF('Карта расчета рисков'!D10="постоянно",5)))))</f>
        <v>1</v>
      </c>
      <c r="K10" s="2">
        <f>IF('Карта расчета рисков'!E10="невозможно",1,IF('Карта расчета рисков'!E10="почти невозможно",2,IF('Карта расчета рисков'!E10="не характерно, но возможно",3,IF('Карта расчета рисков'!E10="очень вероятно",4,IF('Карта расчета рисков'!E10="произойдет",5)))))</f>
        <v>1</v>
      </c>
      <c r="L10" s="2">
        <f>IF('Карта расчета рисков'!F10="микротравма",1,IF('Карта расчета рисков'!F10="легкая травма",2,IF('Карта расчета рисков'!F10="тяжелая травма",3,IF('Карта расчета рисков'!F10="смертельный случай",4,IF('Карта расчета рисков'!F10="ЧС много жертв",5)))))</f>
        <v>1</v>
      </c>
      <c r="M10" s="2">
        <f t="shared" si="0"/>
        <v>1</v>
      </c>
      <c r="N10" s="9">
        <f t="shared" si="1"/>
        <v>0.8</v>
      </c>
    </row>
    <row r="11" spans="1:14" ht="17.25" customHeight="1">
      <c r="H11" s="6">
        <v>7</v>
      </c>
      <c r="I11" s="3" t="s">
        <v>21</v>
      </c>
      <c r="J11" s="2">
        <f>IF('Карта расчета рисков'!D11="очень редко",1,IF('Карта расчета рисков'!D11="ежегодно",2,IF('Карта расчета рисков'!D11="ежемесячно",3,IF('Карта расчета рисков'!D11="еженедельно",4,IF('Карта расчета рисков'!D11="постоянно",5)))))</f>
        <v>1</v>
      </c>
      <c r="K11" s="2">
        <f>IF('Карта расчета рисков'!E11="невозможно",1,IF('Карта расчета рисков'!E11="почти невозможно",2,IF('Карта расчета рисков'!E11="не характерно, но возможно",3,IF('Карта расчета рисков'!E11="очень вероятно",4,IF('Карта расчета рисков'!E11="произойдет",5)))))</f>
        <v>3</v>
      </c>
      <c r="L11" s="2">
        <f>IF('Карта расчета рисков'!F11="микротравма",1,IF('Карта расчета рисков'!F11="легкая травма",2,IF('Карта расчета рисков'!F11="тяжелая травма",3,IF('Карта расчета рисков'!F11="смертельный случай",4,IF('Карта расчета рисков'!F11="ЧС много жертв",5)))))</f>
        <v>1</v>
      </c>
      <c r="M11" s="2">
        <f t="shared" si="0"/>
        <v>3</v>
      </c>
      <c r="N11" s="9">
        <f t="shared" si="1"/>
        <v>2.4</v>
      </c>
    </row>
    <row r="12" spans="1:14" ht="17.25" customHeight="1">
      <c r="C12" s="1" t="s">
        <v>47</v>
      </c>
      <c r="H12" s="6">
        <v>8</v>
      </c>
      <c r="I12" s="3" t="s">
        <v>22</v>
      </c>
      <c r="J12" s="2">
        <f>IF('Карта расчета рисков'!D12="очень редко",1,IF('Карта расчета рисков'!D12="ежегодно",2,IF('Карта расчета рисков'!D12="ежемесячно",3,IF('Карта расчета рисков'!D12="еженедельно",4,IF('Карта расчета рисков'!D12="постоянно",5)))))</f>
        <v>1</v>
      </c>
      <c r="K12" s="2">
        <f>IF('Карта расчета рисков'!E12="невозможно",1,IF('Карта расчета рисков'!E12="почти невозможно",2,IF('Карта расчета рисков'!E12="не характерно, но возможно",3,IF('Карта расчета рисков'!E12="очень вероятно",4,IF('Карта расчета рисков'!E12="произойдет",5)))))</f>
        <v>3</v>
      </c>
      <c r="L12" s="2">
        <f>IF('Карта расчета рисков'!F12="микротравма",1,IF('Карта расчета рисков'!F12="легкая травма",2,IF('Карта расчета рисков'!F12="тяжелая травма",3,IF('Карта расчета рисков'!F12="смертельный случай",4,IF('Карта расчета рисков'!F12="ЧС много жертв",5)))))</f>
        <v>1</v>
      </c>
      <c r="M12" s="2">
        <f t="shared" si="0"/>
        <v>3</v>
      </c>
      <c r="N12" s="9">
        <f t="shared" si="1"/>
        <v>2.4</v>
      </c>
    </row>
    <row r="13" spans="1:14" ht="17.25" customHeight="1">
      <c r="C13" s="8" t="s">
        <v>53</v>
      </c>
      <c r="D13" s="2">
        <v>100</v>
      </c>
      <c r="H13" s="6">
        <v>9</v>
      </c>
      <c r="I13" s="3" t="s">
        <v>26</v>
      </c>
      <c r="J13" s="2">
        <f>IF('Карта расчета рисков'!D13="очень редко",1,IF('Карта расчета рисков'!D13="ежегодно",2,IF('Карта расчета рисков'!D13="ежемесячно",3,IF('Карта расчета рисков'!D13="еженедельно",4,IF('Карта расчета рисков'!D13="постоянно",5)))))</f>
        <v>1</v>
      </c>
      <c r="K13" s="2">
        <f>IF('Карта расчета рисков'!E13="невозможно",1,IF('Карта расчета рисков'!E13="почти невозможно",2,IF('Карта расчета рисков'!E13="не характерно, но возможно",3,IF('Карта расчета рисков'!E13="очень вероятно",4,IF('Карта расчета рисков'!E13="произойдет",5)))))</f>
        <v>3</v>
      </c>
      <c r="L13" s="2">
        <f>IF('Карта расчета рисков'!F13="микротравма",1,IF('Карта расчета рисков'!F13="легкая травма",2,IF('Карта расчета рисков'!F13="тяжелая травма",3,IF('Карта расчета рисков'!F13="смертельный случай",4,IF('Карта расчета рисков'!F13="ЧС много жертв",5)))))</f>
        <v>1</v>
      </c>
      <c r="M13" s="2">
        <f t="shared" si="0"/>
        <v>3</v>
      </c>
      <c r="N13" s="9">
        <f t="shared" si="1"/>
        <v>2.4</v>
      </c>
    </row>
    <row r="14" spans="1:14" ht="17.25" customHeight="1">
      <c r="C14" s="8" t="s">
        <v>48</v>
      </c>
      <c r="D14" s="2">
        <v>80</v>
      </c>
      <c r="H14" s="6">
        <v>10</v>
      </c>
      <c r="I14" s="3" t="s">
        <v>27</v>
      </c>
      <c r="J14" s="2">
        <f>IF('Карта расчета рисков'!D14="очень редко",1,IF('Карта расчета рисков'!D14="ежегодно",2,IF('Карта расчета рисков'!D14="ежемесячно",3,IF('Карта расчета рисков'!D14="еженедельно",4,IF('Карта расчета рисков'!D14="постоянно",5)))))</f>
        <v>1</v>
      </c>
      <c r="K14" s="2">
        <f>IF('Карта расчета рисков'!E14="невозможно",1,IF('Карта расчета рисков'!E14="почти невозможно",2,IF('Карта расчета рисков'!E14="не характерно, но возможно",3,IF('Карта расчета рисков'!E14="очень вероятно",4,IF('Карта расчета рисков'!E14="произойдет",5)))))</f>
        <v>3</v>
      </c>
      <c r="L14" s="2">
        <f>IF('Карта расчета рисков'!F14="микротравма",1,IF('Карта расчета рисков'!F14="легкая травма",2,IF('Карта расчета рисков'!F14="тяжелая травма",3,IF('Карта расчета рисков'!F14="смертельный случай",4,IF('Карта расчета рисков'!F14="ЧС много жертв",5)))))</f>
        <v>1</v>
      </c>
      <c r="M14" s="2">
        <f t="shared" si="0"/>
        <v>3</v>
      </c>
      <c r="N14" s="9">
        <f t="shared" si="1"/>
        <v>2.4</v>
      </c>
    </row>
    <row r="15" spans="1:14" ht="17.25" customHeight="1">
      <c r="C15" s="8" t="s">
        <v>49</v>
      </c>
      <c r="D15" s="2">
        <v>60</v>
      </c>
      <c r="H15" s="6">
        <v>11</v>
      </c>
      <c r="I15" s="3" t="s">
        <v>28</v>
      </c>
      <c r="J15" s="2">
        <f>IF('Карта расчета рисков'!D15="очень редко",1,IF('Карта расчета рисков'!D15="ежегодно",2,IF('Карта расчета рисков'!D15="ежемесячно",3,IF('Карта расчета рисков'!D15="еженедельно",4,IF('Карта расчета рисков'!D15="постоянно",5)))))</f>
        <v>1</v>
      </c>
      <c r="K15" s="2">
        <f>IF('Карта расчета рисков'!E15="невозможно",1,IF('Карта расчета рисков'!E15="почти невозможно",2,IF('Карта расчета рисков'!E15="не характерно, но возможно",3,IF('Карта расчета рисков'!E15="очень вероятно",4,IF('Карта расчета рисков'!E15="произойдет",5)))))</f>
        <v>3</v>
      </c>
      <c r="L15" s="2">
        <f>IF('Карта расчета рисков'!F15="микротравма",1,IF('Карта расчета рисков'!F15="легкая травма",2,IF('Карта расчета рисков'!F15="тяжелая травма",3,IF('Карта расчета рисков'!F15="смертельный случай",4,IF('Карта расчета рисков'!F15="ЧС много жертв",5)))))</f>
        <v>2</v>
      </c>
      <c r="M15" s="2">
        <f t="shared" si="0"/>
        <v>6</v>
      </c>
      <c r="N15" s="9">
        <f t="shared" si="1"/>
        <v>4.8</v>
      </c>
    </row>
    <row r="16" spans="1:14" ht="17.25" customHeight="1">
      <c r="C16" s="8" t="s">
        <v>50</v>
      </c>
      <c r="D16" s="2">
        <v>40</v>
      </c>
      <c r="H16" s="6">
        <v>12</v>
      </c>
      <c r="I16" s="3" t="s">
        <v>29</v>
      </c>
      <c r="J16" s="2">
        <f>IF('Карта расчета рисков'!D16="очень редко",1,IF('Карта расчета рисков'!D16="ежегодно",2,IF('Карта расчета рисков'!D16="ежемесячно",3,IF('Карта расчета рисков'!D16="еженедельно",4,IF('Карта расчета рисков'!D16="постоянно",5)))))</f>
        <v>1</v>
      </c>
      <c r="K16" s="2">
        <f>IF('Карта расчета рисков'!E16="невозможно",1,IF('Карта расчета рисков'!E16="почти невозможно",2,IF('Карта расчета рисков'!E16="не характерно, но возможно",3,IF('Карта расчета рисков'!E16="очень вероятно",4,IF('Карта расчета рисков'!E16="произойдет",5)))))</f>
        <v>3</v>
      </c>
      <c r="L16" s="2">
        <f>IF('Карта расчета рисков'!F16="микротравма",1,IF('Карта расчета рисков'!F16="легкая травма",2,IF('Карта расчета рисков'!F16="тяжелая травма",3,IF('Карта расчета рисков'!F16="смертельный случай",4,IF('Карта расчета рисков'!F16="ЧС много жертв",5)))))</f>
        <v>2</v>
      </c>
      <c r="M16" s="2">
        <f t="shared" si="0"/>
        <v>6</v>
      </c>
      <c r="N16" s="9">
        <f t="shared" si="1"/>
        <v>4.8</v>
      </c>
    </row>
    <row r="17" spans="3:14" ht="17.25" customHeight="1">
      <c r="C17" s="8" t="s">
        <v>51</v>
      </c>
      <c r="D17" s="2">
        <v>20</v>
      </c>
      <c r="H17" s="6">
        <v>13</v>
      </c>
      <c r="I17" s="3" t="s">
        <v>30</v>
      </c>
      <c r="J17" s="2">
        <f>IF('Карта расчета рисков'!D17="очень редко",1,IF('Карта расчета рисков'!D17="ежегодно",2,IF('Карта расчета рисков'!D17="ежемесячно",3,IF('Карта расчета рисков'!D17="еженедельно",4,IF('Карта расчета рисков'!D17="постоянно",5)))))</f>
        <v>1</v>
      </c>
      <c r="K17" s="2">
        <f>IF('Карта расчета рисков'!E17="невозможно",1,IF('Карта расчета рисков'!E17="почти невозможно",2,IF('Карта расчета рисков'!E17="не характерно, но возможно",3,IF('Карта расчета рисков'!E17="очень вероятно",4,IF('Карта расчета рисков'!E17="произойдет",5)))))</f>
        <v>3</v>
      </c>
      <c r="L17" s="2">
        <f>IF('Карта расчета рисков'!F17="микротравма",1,IF('Карта расчета рисков'!F17="легкая травма",2,IF('Карта расчета рисков'!F17="тяжелая травма",3,IF('Карта расчета рисков'!F17="смертельный случай",4,IF('Карта расчета рисков'!F17="ЧС много жертв",5)))))</f>
        <v>2</v>
      </c>
      <c r="M17" s="2">
        <f t="shared" si="0"/>
        <v>6</v>
      </c>
      <c r="N17" s="9">
        <f t="shared" si="1"/>
        <v>4.8</v>
      </c>
    </row>
    <row r="18" spans="3:14" ht="17.25" customHeight="1">
      <c r="H18" s="6">
        <v>14</v>
      </c>
      <c r="I18" s="3" t="s">
        <v>31</v>
      </c>
      <c r="J18" s="2">
        <f>IF('Карта расчета рисков'!D18="очень редко",1,IF('Карта расчета рисков'!D18="ежегодно",2,IF('Карта расчета рисков'!D18="ежемесячно",3,IF('Карта расчета рисков'!D18="еженедельно",4,IF('Карта расчета рисков'!D18="постоянно",5)))))</f>
        <v>1</v>
      </c>
      <c r="K18" s="2">
        <f>IF('Карта расчета рисков'!E18="невозможно",1,IF('Карта расчета рисков'!E18="почти невозможно",2,IF('Карта расчета рисков'!E18="не характерно, но возможно",3,IF('Карта расчета рисков'!E18="очень вероятно",4,IF('Карта расчета рисков'!E18="произойдет",5)))))</f>
        <v>2</v>
      </c>
      <c r="L18" s="2">
        <f>IF('Карта расчета рисков'!F18="микротравма",1,IF('Карта расчета рисков'!F18="легкая травма",2,IF('Карта расчета рисков'!F18="тяжелая травма",3,IF('Карта расчета рисков'!F18="смертельный случай",4,IF('Карта расчета рисков'!F18="ЧС много жертв",5)))))</f>
        <v>2</v>
      </c>
      <c r="M18" s="2">
        <f t="shared" si="0"/>
        <v>4</v>
      </c>
      <c r="N18" s="9">
        <f t="shared" si="1"/>
        <v>3.2</v>
      </c>
    </row>
    <row r="19" spans="3:14" ht="17.25" customHeight="1">
      <c r="H19" s="6">
        <v>15</v>
      </c>
      <c r="I19" s="3" t="s">
        <v>32</v>
      </c>
      <c r="J19" s="2">
        <f>IF('Карта расчета рисков'!D19="очень редко",1,IF('Карта расчета рисков'!D19="ежегодно",2,IF('Карта расчета рисков'!D19="ежемесячно",3,IF('Карта расчета рисков'!D19="еженедельно",4,IF('Карта расчета рисков'!D19="постоянно",5)))))</f>
        <v>1</v>
      </c>
      <c r="K19" s="2">
        <f>IF('Карта расчета рисков'!E19="невозможно",1,IF('Карта расчета рисков'!E19="почти невозможно",2,IF('Карта расчета рисков'!E19="не характерно, но возможно",3,IF('Карта расчета рисков'!E19="очень вероятно",4,IF('Карта расчета рисков'!E19="произойдет",5)))))</f>
        <v>1</v>
      </c>
      <c r="L19" s="2">
        <f>IF('Карта расчета рисков'!F19="микротравма",1,IF('Карта расчета рисков'!F19="легкая травма",2,IF('Карта расчета рисков'!F19="тяжелая травма",3,IF('Карта расчета рисков'!F19="смертельный случай",4,IF('Карта расчета рисков'!F19="ЧС много жертв",5)))))</f>
        <v>1</v>
      </c>
      <c r="M19" s="2">
        <f t="shared" si="0"/>
        <v>1</v>
      </c>
      <c r="N19" s="9">
        <f t="shared" si="1"/>
        <v>0.8</v>
      </c>
    </row>
    <row r="20" spans="3:14" ht="17.25" customHeight="1">
      <c r="H20" s="6">
        <v>16</v>
      </c>
      <c r="I20" s="3" t="s">
        <v>34</v>
      </c>
      <c r="J20" s="2">
        <f>IF('Карта расчета рисков'!D20="очень редко",1,IF('Карта расчета рисков'!D20="ежегодно",2,IF('Карта расчета рисков'!D20="ежемесячно",3,IF('Карта расчета рисков'!D20="еженедельно",4,IF('Карта расчета рисков'!D20="постоянно",5)))))</f>
        <v>1</v>
      </c>
      <c r="K20" s="2">
        <f>IF('Карта расчета рисков'!E20="невозможно",1,IF('Карта расчета рисков'!E20="почти невозможно",2,IF('Карта расчета рисков'!E20="не характерно, но возможно",3,IF('Карта расчета рисков'!E20="очень вероятно",4,IF('Карта расчета рисков'!E20="произойдет",5)))))</f>
        <v>1</v>
      </c>
      <c r="L20" s="2">
        <f>IF('Карта расчета рисков'!F20="микротравма",1,IF('Карта расчета рисков'!F20="легкая травма",2,IF('Карта расчета рисков'!F20="тяжелая травма",3,IF('Карта расчета рисков'!F20="смертельный случай",4,IF('Карта расчета рисков'!F20="ЧС много жертв",5)))))</f>
        <v>1</v>
      </c>
      <c r="M20" s="2">
        <f t="shared" si="0"/>
        <v>1</v>
      </c>
      <c r="N20" s="9">
        <f t="shared" si="1"/>
        <v>0.8</v>
      </c>
    </row>
    <row r="21" spans="3:14" ht="17.25" customHeight="1">
      <c r="H21" s="6">
        <v>17</v>
      </c>
      <c r="I21" s="3" t="s">
        <v>33</v>
      </c>
      <c r="J21" s="2">
        <f>IF('Карта расчета рисков'!D21="очень редко",1,IF('Карта расчета рисков'!D21="ежегодно",2,IF('Карта расчета рисков'!D21="ежемесячно",3,IF('Карта расчета рисков'!D21="еженедельно",4,IF('Карта расчета рисков'!D21="постоянно",5)))))</f>
        <v>1</v>
      </c>
      <c r="K21" s="2">
        <f>IF('Карта расчета рисков'!E21="невозможно",1,IF('Карта расчета рисков'!E21="почти невозможно",2,IF('Карта расчета рисков'!E21="не характерно, но возможно",3,IF('Карта расчета рисков'!E21="очень вероятно",4,IF('Карта расчета рисков'!E21="произойдет",5)))))</f>
        <v>1</v>
      </c>
      <c r="L21" s="2">
        <f>IF('Карта расчета рисков'!F21="микротравма",1,IF('Карта расчета рисков'!F21="легкая травма",2,IF('Карта расчета рисков'!F21="тяжелая травма",3,IF('Карта расчета рисков'!F21="смертельный случай",4,IF('Карта расчета рисков'!F21="ЧС много жертв",5)))))</f>
        <v>1</v>
      </c>
      <c r="M21" s="2">
        <f t="shared" si="0"/>
        <v>1</v>
      </c>
      <c r="N21" s="9">
        <f t="shared" si="1"/>
        <v>0.8</v>
      </c>
    </row>
    <row r="22" spans="3:14" ht="17.25" customHeight="1">
      <c r="D22" s="2" t="s">
        <v>52</v>
      </c>
      <c r="H22" s="6">
        <v>18</v>
      </c>
      <c r="I22" s="3" t="s">
        <v>35</v>
      </c>
      <c r="J22" s="2">
        <f>IF('Карта расчета рисков'!D22="очень редко",1,IF('Карта расчета рисков'!D22="ежегодно",2,IF('Карта расчета рисков'!D22="ежемесячно",3,IF('Карта расчета рисков'!D22="еженедельно",4,IF('Карта расчета рисков'!D22="постоянно",5)))))</f>
        <v>1</v>
      </c>
      <c r="K22" s="2">
        <f>IF('Карта расчета рисков'!E22="невозможно",1,IF('Карта расчета рисков'!E22="почти невозможно",2,IF('Карта расчета рисков'!E22="не характерно, но возможно",3,IF('Карта расчета рисков'!E22="очень вероятно",4,IF('Карта расчета рисков'!E22="произойдет",5)))))</f>
        <v>3</v>
      </c>
      <c r="L22" s="2">
        <f>IF('Карта расчета рисков'!F22="микротравма",1,IF('Карта расчета рисков'!F22="легкая травма",2,IF('Карта расчета рисков'!F22="тяжелая травма",3,IF('Карта расчета рисков'!F22="смертельный случай",4,IF('Карта расчета рисков'!F22="ЧС много жертв",5)))))</f>
        <v>2</v>
      </c>
      <c r="M22" s="2">
        <f t="shared" si="0"/>
        <v>6</v>
      </c>
      <c r="N22" s="9">
        <f t="shared" si="1"/>
        <v>4.8</v>
      </c>
    </row>
    <row r="23" spans="3:14" ht="17.25" customHeight="1">
      <c r="H23" s="6">
        <v>19</v>
      </c>
      <c r="I23" s="3" t="s">
        <v>36</v>
      </c>
      <c r="J23" s="2">
        <f>IF('Карта расчета рисков'!D23="очень редко",1,IF('Карта расчета рисков'!D23="ежегодно",2,IF('Карта расчета рисков'!D23="ежемесячно",3,IF('Карта расчета рисков'!D23="еженедельно",4,IF('Карта расчета рисков'!D23="постоянно",5)))))</f>
        <v>1</v>
      </c>
      <c r="K23" s="2">
        <f>IF('Карта расчета рисков'!E23="невозможно",1,IF('Карта расчета рисков'!E23="почти невозможно",2,IF('Карта расчета рисков'!E23="не характерно, но возможно",3,IF('Карта расчета рисков'!E23="очень вероятно",4,IF('Карта расчета рисков'!E23="произойдет",5)))))</f>
        <v>3</v>
      </c>
      <c r="L23" s="2">
        <f>IF('Карта расчета рисков'!F23="микротравма",1,IF('Карта расчета рисков'!F23="легкая травма",2,IF('Карта расчета рисков'!F23="тяжелая травма",3,IF('Карта расчета рисков'!F23="смертельный случай",4,IF('Карта расчета рисков'!F23="ЧС много жертв",5)))))</f>
        <v>2</v>
      </c>
      <c r="M23" s="2">
        <f t="shared" si="0"/>
        <v>6</v>
      </c>
      <c r="N23" s="9">
        <f t="shared" si="1"/>
        <v>4.8</v>
      </c>
    </row>
    <row r="24" spans="3:14" ht="17.25" customHeight="1">
      <c r="H24" s="6">
        <v>20</v>
      </c>
      <c r="I24" s="3" t="s">
        <v>37</v>
      </c>
      <c r="J24" s="2">
        <f>IF('Карта расчета рисков'!D24="очень редко",1,IF('Карта расчета рисков'!D24="ежегодно",2,IF('Карта расчета рисков'!D24="ежемесячно",3,IF('Карта расчета рисков'!D24="еженедельно",4,IF('Карта расчета рисков'!D24="постоянно",5)))))</f>
        <v>1</v>
      </c>
      <c r="K24" s="2">
        <f>IF('Карта расчета рисков'!E24="невозможно",1,IF('Карта расчета рисков'!E24="почти невозможно",2,IF('Карта расчета рисков'!E24="не характерно, но возможно",3,IF('Карта расчета рисков'!E24="очень вероятно",4,IF('Карта расчета рисков'!E24="произойдет",5)))))</f>
        <v>2</v>
      </c>
      <c r="L24" s="2">
        <f>IF('Карта расчета рисков'!F24="микротравма",1,IF('Карта расчета рисков'!F24="легкая травма",2,IF('Карта расчета рисков'!F24="тяжелая травма",3,IF('Карта расчета рисков'!F24="смертельный случай",4,IF('Карта расчета рисков'!F24="ЧС много жертв",5)))))</f>
        <v>1</v>
      </c>
      <c r="M24" s="2">
        <f t="shared" si="0"/>
        <v>2</v>
      </c>
      <c r="N24" s="9">
        <f t="shared" si="1"/>
        <v>1.6</v>
      </c>
    </row>
    <row r="25" spans="3:14" ht="17.25" customHeight="1">
      <c r="H25" s="6">
        <v>21</v>
      </c>
      <c r="I25" s="3" t="s">
        <v>38</v>
      </c>
      <c r="J25" s="2">
        <f>IF('Карта расчета рисков'!D25="очень редко",1,IF('Карта расчета рисков'!D25="ежегодно",2,IF('Карта расчета рисков'!D25="ежемесячно",3,IF('Карта расчета рисков'!D25="еженедельно",4,IF('Карта расчета рисков'!D25="постоянно",5)))))</f>
        <v>1</v>
      </c>
      <c r="K25" s="2">
        <f>IF('Карта расчета рисков'!E25="невозможно",1,IF('Карта расчета рисков'!E25="почти невозможно",2,IF('Карта расчета рисков'!E25="не характерно, но возможно",3,IF('Карта расчета рисков'!E25="очень вероятно",4,IF('Карта расчета рисков'!E25="произойдет",5)))))</f>
        <v>1</v>
      </c>
      <c r="L25" s="2">
        <f>IF('Карта расчета рисков'!F25="микротравма",1,IF('Карта расчета рисков'!F25="легкая травма",2,IF('Карта расчета рисков'!F25="тяжелая травма",3,IF('Карта расчета рисков'!F25="смертельный случай",4,IF('Карта расчета рисков'!F25="ЧС много жертв",5)))))</f>
        <v>1</v>
      </c>
      <c r="M25" s="2">
        <f t="shared" si="0"/>
        <v>1</v>
      </c>
      <c r="N25" s="9">
        <f t="shared" si="1"/>
        <v>0.8</v>
      </c>
    </row>
    <row r="26" spans="3:14" ht="17.25" customHeight="1">
      <c r="H26" s="6">
        <v>22</v>
      </c>
      <c r="I26" s="3" t="s">
        <v>39</v>
      </c>
      <c r="J26" s="2">
        <f>IF('Карта расчета рисков'!D26="очень редко",1,IF('Карта расчета рисков'!D26="ежегодно",2,IF('Карта расчета рисков'!D26="ежемесячно",3,IF('Карта расчета рисков'!D26="еженедельно",4,IF('Карта расчета рисков'!D26="постоянно",5)))))</f>
        <v>1</v>
      </c>
      <c r="K26" s="2">
        <f>IF('Карта расчета рисков'!E26="невозможно",1,IF('Карта расчета рисков'!E26="почти невозможно",2,IF('Карта расчета рисков'!E26="не характерно, но возможно",3,IF('Карта расчета рисков'!E26="очень вероятно",4,IF('Карта расчета рисков'!E26="произойдет",5)))))</f>
        <v>1</v>
      </c>
      <c r="L26" s="2">
        <f>IF('Карта расчета рисков'!F26="микротравма",1,IF('Карта расчета рисков'!F26="легкая травма",2,IF('Карта расчета рисков'!F26="тяжелая травма",3,IF('Карта расчета рисков'!F26="смертельный случай",4,IF('Карта расчета рисков'!F26="ЧС много жертв",5)))))</f>
        <v>1</v>
      </c>
      <c r="M26" s="2">
        <f t="shared" si="0"/>
        <v>1</v>
      </c>
      <c r="N26" s="9">
        <f t="shared" si="1"/>
        <v>0.8</v>
      </c>
    </row>
    <row r="27" spans="3:14" ht="17.25" customHeight="1">
      <c r="H27" s="6">
        <v>23</v>
      </c>
      <c r="I27" s="3" t="s">
        <v>40</v>
      </c>
      <c r="J27" s="2">
        <f>IF('Карта расчета рисков'!D27="очень редко",1,IF('Карта расчета рисков'!D27="ежегодно",2,IF('Карта расчета рисков'!D27="ежемесячно",3,IF('Карта расчета рисков'!D27="еженедельно",4,IF('Карта расчета рисков'!D27="постоянно",5)))))</f>
        <v>1</v>
      </c>
      <c r="K27" s="2">
        <f>IF('Карта расчета рисков'!E27="невозможно",1,IF('Карта расчета рисков'!E27="почти невозможно",2,IF('Карта расчета рисков'!E27="не характерно, но возможно",3,IF('Карта расчета рисков'!E27="очень вероятно",4,IF('Карта расчета рисков'!E27="произойдет",5)))))</f>
        <v>1</v>
      </c>
      <c r="L27" s="2">
        <f>IF('Карта расчета рисков'!F27="микротравма",1,IF('Карта расчета рисков'!F27="легкая травма",2,IF('Карта расчета рисков'!F27="тяжелая травма",3,IF('Карта расчета рисков'!F27="смертельный случай",4,IF('Карта расчета рисков'!F27="ЧС много жертв",5)))))</f>
        <v>1</v>
      </c>
      <c r="M27" s="2">
        <f t="shared" si="0"/>
        <v>1</v>
      </c>
      <c r="N27" s="9">
        <f t="shared" si="1"/>
        <v>0.8</v>
      </c>
    </row>
    <row r="28" spans="3:14" ht="17.25" customHeight="1">
      <c r="H28" s="6">
        <v>24</v>
      </c>
      <c r="I28" s="3" t="s">
        <v>41</v>
      </c>
      <c r="J28" s="2">
        <f>IF('Карта расчета рисков'!D28="очень редко",1,IF('Карта расчета рисков'!D28="ежегодно",2,IF('Карта расчета рисков'!D28="ежемесячно",3,IF('Карта расчета рисков'!D28="еженедельно",4,IF('Карта расчета рисков'!D28="постоянно",5)))))</f>
        <v>1</v>
      </c>
      <c r="K28" s="2">
        <f>IF('Карта расчета рисков'!E28="невозможно",1,IF('Карта расчета рисков'!E28="почти невозможно",2,IF('Карта расчета рисков'!E28="не характерно, но возможно",3,IF('Карта расчета рисков'!E28="очень вероятно",4,IF('Карта расчета рисков'!E28="произойдет",5)))))</f>
        <v>1</v>
      </c>
      <c r="L28" s="2">
        <f>IF('Карта расчета рисков'!F28="микротравма",1,IF('Карта расчета рисков'!F28="легкая травма",2,IF('Карта расчета рисков'!F28="тяжелая травма",3,IF('Карта расчета рисков'!F28="смертельный случай",4,IF('Карта расчета рисков'!F28="ЧС много жертв",5)))))</f>
        <v>1</v>
      </c>
      <c r="M28" s="2">
        <f t="shared" si="0"/>
        <v>1</v>
      </c>
      <c r="N28" s="9">
        <f t="shared" si="1"/>
        <v>0.8</v>
      </c>
    </row>
    <row r="29" spans="3:14" ht="17.25" customHeight="1">
      <c r="H29" s="6">
        <v>25</v>
      </c>
      <c r="I29" s="3" t="s">
        <v>42</v>
      </c>
      <c r="J29" s="2">
        <f>IF('Карта расчета рисков'!D29="очень редко",1,IF('Карта расчета рисков'!D29="ежегодно",2,IF('Карта расчета рисков'!D29="ежемесячно",3,IF('Карта расчета рисков'!D29="еженедельно",4,IF('Карта расчета рисков'!D29="постоянно",5)))))</f>
        <v>1</v>
      </c>
      <c r="K29" s="2">
        <f>IF('Карта расчета рисков'!E29="невозможно",1,IF('Карта расчета рисков'!E29="почти невозможно",2,IF('Карта расчета рисков'!E29="не характерно, но возможно",3,IF('Карта расчета рисков'!E29="очень вероятно",4,IF('Карта расчета рисков'!E29="произойдет",5)))))</f>
        <v>1</v>
      </c>
      <c r="L29" s="2">
        <f>IF('Карта расчета рисков'!F29="микротравма",1,IF('Карта расчета рисков'!F29="легкая травма",2,IF('Карта расчета рисков'!F29="тяжелая травма",3,IF('Карта расчета рисков'!F29="смертельный случай",4,IF('Карта расчета рисков'!F29="ЧС много жертв",5)))))</f>
        <v>1</v>
      </c>
      <c r="M29" s="2">
        <f t="shared" si="0"/>
        <v>1</v>
      </c>
      <c r="N29" s="9">
        <f t="shared" si="1"/>
        <v>0.8</v>
      </c>
    </row>
    <row r="30" spans="3:14" ht="17.25" customHeight="1">
      <c r="H30" s="6">
        <v>26</v>
      </c>
      <c r="I30" s="3" t="s">
        <v>43</v>
      </c>
      <c r="J30" s="2">
        <f>IF('Карта расчета рисков'!D30="очень редко",1,IF('Карта расчета рисков'!D30="ежегодно",2,IF('Карта расчета рисков'!D30="ежемесячно",3,IF('Карта расчета рисков'!D30="еженедельно",4,IF('Карта расчета рисков'!D30="постоянно",5)))))</f>
        <v>1</v>
      </c>
      <c r="K30" s="2">
        <f>IF('Карта расчета рисков'!E30="невозможно",1,IF('Карта расчета рисков'!E30="почти невозможно",2,IF('Карта расчета рисков'!E30="не характерно, но возможно",3,IF('Карта расчета рисков'!E30="очень вероятно",4,IF('Карта расчета рисков'!E30="произойдет",5)))))</f>
        <v>2</v>
      </c>
      <c r="L30" s="2">
        <f>IF('Карта расчета рисков'!F30="микротравма",1,IF('Карта расчета рисков'!F30="легкая травма",2,IF('Карта расчета рисков'!F30="тяжелая травма",3,IF('Карта расчета рисков'!F30="смертельный случай",4,IF('Карта расчета рисков'!F30="ЧС много жертв",5)))))</f>
        <v>2</v>
      </c>
      <c r="M30" s="2">
        <f t="shared" si="0"/>
        <v>4</v>
      </c>
      <c r="N30" s="9">
        <f t="shared" si="1"/>
        <v>3.2</v>
      </c>
    </row>
    <row r="31" spans="3:14" ht="17.25" customHeight="1">
      <c r="H31" s="6">
        <v>27</v>
      </c>
      <c r="I31" s="3" t="s">
        <v>44</v>
      </c>
      <c r="J31" s="2">
        <f>IF('Карта расчета рисков'!D31="очень редко",1,IF('Карта расчета рисков'!D31="ежегодно",2,IF('Карта расчета рисков'!D31="ежемесячно",3,IF('Карта расчета рисков'!D31="еженедельно",4,IF('Карта расчета рисков'!D31="постоянно",5)))))</f>
        <v>1</v>
      </c>
      <c r="K31" s="2">
        <f>IF('Карта расчета рисков'!E31="невозможно",1,IF('Карта расчета рисков'!E31="почти невозможно",2,IF('Карта расчета рисков'!E31="не характерно, но возможно",3,IF('Карта расчета рисков'!E31="очень вероятно",4,IF('Карта расчета рисков'!E31="произойдет",5)))))</f>
        <v>1</v>
      </c>
      <c r="L31" s="2">
        <f>IF('Карта расчета рисков'!F31="микротравма",1,IF('Карта расчета рисков'!F31="легкая травма",2,IF('Карта расчета рисков'!F31="тяжелая травма",3,IF('Карта расчета рисков'!F31="смертельный случай",4,IF('Карта расчета рисков'!F31="ЧС много жертв",5)))))</f>
        <v>1</v>
      </c>
      <c r="M31" s="2">
        <f t="shared" si="0"/>
        <v>1</v>
      </c>
      <c r="N31" s="9">
        <f t="shared" si="1"/>
        <v>0.8</v>
      </c>
    </row>
    <row r="32" spans="3:14" ht="17.25" customHeight="1">
      <c r="H32" s="6">
        <v>28</v>
      </c>
      <c r="I32" s="3" t="s">
        <v>45</v>
      </c>
      <c r="J32" s="2">
        <f>IF('Карта расчета рисков'!D32="очень редко",1,IF('Карта расчета рисков'!D32="ежегодно",2,IF('Карта расчета рисков'!D32="ежемесячно",3,IF('Карта расчета рисков'!D32="еженедельно",4,IF('Карта расчета рисков'!D32="постоянно",5)))))</f>
        <v>1</v>
      </c>
      <c r="K32" s="2">
        <f>IF('Карта расчета рисков'!E32="невозможно",1,IF('Карта расчета рисков'!E32="почти невозможно",2,IF('Карта расчета рисков'!E32="не характерно, но возможно",3,IF('Карта расчета рисков'!E32="очень вероятно",4,IF('Карта расчета рисков'!E32="произойдет",5)))))</f>
        <v>2</v>
      </c>
      <c r="L32" s="2">
        <f>IF('Карта расчета рисков'!F32="микротравма",1,IF('Карта расчета рисков'!F32="легкая травма",2,IF('Карта расчета рисков'!F32="тяжелая травма",3,IF('Карта расчета рисков'!F32="смертельный случай",4,IF('Карта расчета рисков'!F32="ЧС много жертв",5)))))</f>
        <v>1</v>
      </c>
      <c r="M32" s="2">
        <f t="shared" si="0"/>
        <v>2</v>
      </c>
      <c r="N32" s="9">
        <f t="shared" si="1"/>
        <v>1.6</v>
      </c>
    </row>
    <row r="33" spans="8:14" ht="17.25" customHeight="1">
      <c r="H33" s="6"/>
      <c r="I33" s="3"/>
      <c r="M33" s="2"/>
      <c r="N33" s="9"/>
    </row>
    <row r="34" spans="8:14">
      <c r="H34" s="6">
        <v>30</v>
      </c>
      <c r="I34" s="3" t="s">
        <v>46</v>
      </c>
      <c r="J34" s="7">
        <f>AVERAGE(J5:J32)</f>
        <v>1.1428571428571428</v>
      </c>
      <c r="K34" s="7">
        <f t="shared" ref="K34:M34" si="2">AVERAGE(K5:K32)</f>
        <v>2.0357142857142856</v>
      </c>
      <c r="L34" s="7">
        <f t="shared" si="2"/>
        <v>1.3571428571428572</v>
      </c>
      <c r="M34" s="7">
        <f t="shared" si="2"/>
        <v>3.3214285714285716</v>
      </c>
      <c r="N34" s="9">
        <f t="shared" si="1"/>
        <v>2.657142857142857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Карта расчета рисков</vt:lpstr>
      <vt:lpstr>Исходные данные</vt:lpstr>
      <vt:lpstr>Лист3</vt:lpstr>
      <vt:lpstr>вероятность</vt:lpstr>
      <vt:lpstr>подверженность</vt:lpstr>
      <vt:lpstr>последствия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bolohonov</dc:creator>
  <cp:lastModifiedBy>Старовойтова Елена Ивановна</cp:lastModifiedBy>
  <cp:lastPrinted>2019-01-29T12:58:56Z</cp:lastPrinted>
  <dcterms:created xsi:type="dcterms:W3CDTF">2019-01-18T05:27:03Z</dcterms:created>
  <dcterms:modified xsi:type="dcterms:W3CDTF">2019-08-16T06:12:49Z</dcterms:modified>
</cp:coreProperties>
</file>