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c\Dir\OOS\Sidorenko.Valeria\Desktop\Кап. ремонт МКД\КСП переутверждение\КСП 2020-2022\"/>
    </mc:Choice>
  </mc:AlternateContent>
  <bookViews>
    <workbookView xWindow="60" yWindow="255" windowWidth="16155" windowHeight="11760" tabRatio="761" activeTab="2"/>
  </bookViews>
  <sheets>
    <sheet name="Приложение 1" sheetId="15" r:id="rId1"/>
    <sheet name="Приложение 2" sheetId="14" r:id="rId2"/>
    <sheet name="Приложение 3" sheetId="11" r:id="rId3"/>
  </sheets>
  <definedNames>
    <definedName name="_xlnm._FilterDatabase" localSheetId="2" hidden="1">'Приложение 3'!$A$9:$S$16</definedName>
    <definedName name="_xlnm.Print_Area" localSheetId="2">'Приложение 3'!$A$1:$F$16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  <definedName name="прил">#REF!</definedName>
  </definedNames>
  <calcPr calcId="162913"/>
</workbook>
</file>

<file path=xl/calcChain.xml><?xml version="1.0" encoding="utf-8"?>
<calcChain xmlns="http://schemas.openxmlformats.org/spreadsheetml/2006/main">
  <c r="N13" i="14" l="1"/>
  <c r="P13" i="14"/>
  <c r="O13" i="14"/>
  <c r="K13" i="14"/>
  <c r="D13" i="14"/>
  <c r="C54" i="14" l="1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6" i="14"/>
  <c r="C35" i="14"/>
  <c r="C34" i="14"/>
  <c r="C33" i="14"/>
  <c r="C32" i="14"/>
  <c r="C31" i="14"/>
  <c r="C30" i="14"/>
  <c r="C29" i="14"/>
  <c r="C24" i="14"/>
  <c r="C23" i="14"/>
  <c r="C22" i="14"/>
  <c r="C21" i="14"/>
  <c r="C20" i="14"/>
  <c r="C19" i="14"/>
  <c r="C18" i="14"/>
  <c r="C17" i="14"/>
  <c r="C16" i="14"/>
  <c r="F26" i="14" l="1"/>
  <c r="F37" i="14"/>
  <c r="F55" i="14"/>
  <c r="R11" i="15" l="1"/>
  <c r="Q11" i="15"/>
  <c r="O11" i="15"/>
  <c r="N11" i="15"/>
  <c r="M11" i="15"/>
  <c r="K11" i="15"/>
  <c r="J11" i="15"/>
  <c r="I11" i="15"/>
  <c r="I24" i="15" l="1"/>
  <c r="J24" i="15"/>
  <c r="K24" i="15"/>
  <c r="M24" i="15"/>
  <c r="N24" i="15"/>
  <c r="O24" i="15"/>
  <c r="Q24" i="15"/>
  <c r="R24" i="15"/>
  <c r="I35" i="15"/>
  <c r="J35" i="15"/>
  <c r="K35" i="15"/>
  <c r="M35" i="15"/>
  <c r="N35" i="15"/>
  <c r="O35" i="15"/>
  <c r="Q35" i="15"/>
  <c r="R35" i="15"/>
  <c r="I53" i="15"/>
  <c r="J53" i="15"/>
  <c r="K53" i="15"/>
  <c r="M53" i="15"/>
  <c r="N53" i="15"/>
  <c r="O53" i="15"/>
  <c r="Q53" i="15"/>
  <c r="R53" i="15"/>
  <c r="L14" i="15"/>
  <c r="P14" i="15" s="1"/>
  <c r="L15" i="15"/>
  <c r="P15" i="15" s="1"/>
  <c r="L16" i="15"/>
  <c r="P16" i="15" s="1"/>
  <c r="L17" i="15"/>
  <c r="P17" i="15" s="1"/>
  <c r="L18" i="15"/>
  <c r="P18" i="15" s="1"/>
  <c r="L19" i="15"/>
  <c r="P19" i="15" s="1"/>
  <c r="L20" i="15"/>
  <c r="P20" i="15" s="1"/>
  <c r="L21" i="15"/>
  <c r="P21" i="15" s="1"/>
  <c r="O24" i="14"/>
  <c r="O25" i="14"/>
  <c r="O26" i="14" s="1"/>
  <c r="E26" i="14"/>
  <c r="G26" i="14"/>
  <c r="H26" i="14"/>
  <c r="I26" i="14"/>
  <c r="J26" i="14"/>
  <c r="K26" i="14"/>
  <c r="N26" i="14"/>
  <c r="P26" i="14"/>
  <c r="Q26" i="14"/>
  <c r="R26" i="14"/>
  <c r="S26" i="14"/>
  <c r="T26" i="14"/>
  <c r="U26" i="14"/>
  <c r="V26" i="14"/>
  <c r="W26" i="14"/>
  <c r="X26" i="14"/>
  <c r="Y26" i="14"/>
  <c r="Z26" i="14"/>
  <c r="AC26" i="14"/>
  <c r="O29" i="14"/>
  <c r="AA29" i="14" s="1"/>
  <c r="O30" i="14"/>
  <c r="O31" i="14"/>
  <c r="AA31" i="14" s="1"/>
  <c r="O32" i="14"/>
  <c r="AA32" i="14" s="1"/>
  <c r="O33" i="14"/>
  <c r="O34" i="14"/>
  <c r="AA34" i="14" s="1"/>
  <c r="O35" i="14"/>
  <c r="AA35" i="14" s="1"/>
  <c r="O36" i="14"/>
  <c r="E37" i="14"/>
  <c r="G37" i="14"/>
  <c r="H37" i="14"/>
  <c r="I37" i="14"/>
  <c r="J37" i="14"/>
  <c r="K37" i="14"/>
  <c r="L37" i="14"/>
  <c r="N37" i="14"/>
  <c r="P37" i="14"/>
  <c r="Q37" i="14"/>
  <c r="R37" i="14"/>
  <c r="S37" i="14"/>
  <c r="T37" i="14"/>
  <c r="U37" i="14"/>
  <c r="V37" i="14"/>
  <c r="W37" i="14"/>
  <c r="X37" i="14"/>
  <c r="Y37" i="14"/>
  <c r="Z37" i="14"/>
  <c r="AC37" i="14"/>
  <c r="O40" i="14"/>
  <c r="O41" i="14"/>
  <c r="AB41" i="14" s="1"/>
  <c r="O42" i="14"/>
  <c r="AA42" i="14" s="1"/>
  <c r="O43" i="14"/>
  <c r="O44" i="14"/>
  <c r="AB44" i="14" s="1"/>
  <c r="O45" i="14"/>
  <c r="AA45" i="14" s="1"/>
  <c r="O46" i="14"/>
  <c r="O47" i="14"/>
  <c r="AB47" i="14" s="1"/>
  <c r="O48" i="14"/>
  <c r="AA48" i="14" s="1"/>
  <c r="O49" i="14"/>
  <c r="O50" i="14"/>
  <c r="AB50" i="14" s="1"/>
  <c r="O51" i="14"/>
  <c r="AA51" i="14" s="1"/>
  <c r="O52" i="14"/>
  <c r="O53" i="14"/>
  <c r="AB53" i="14" s="1"/>
  <c r="O54" i="14"/>
  <c r="AA54" i="14" s="1"/>
  <c r="E55" i="14"/>
  <c r="G55" i="14"/>
  <c r="H55" i="14"/>
  <c r="I55" i="14"/>
  <c r="J55" i="14"/>
  <c r="K55" i="14"/>
  <c r="L55" i="14"/>
  <c r="N55" i="14"/>
  <c r="P55" i="14"/>
  <c r="Q55" i="14"/>
  <c r="R55" i="14"/>
  <c r="S55" i="14"/>
  <c r="T55" i="14"/>
  <c r="U55" i="14"/>
  <c r="V55" i="14"/>
  <c r="W55" i="14"/>
  <c r="X55" i="14"/>
  <c r="Y55" i="14"/>
  <c r="Z55" i="14"/>
  <c r="AC55" i="14"/>
  <c r="AA26" i="14" l="1"/>
  <c r="AA13" i="14" s="1"/>
  <c r="L26" i="14"/>
  <c r="L13" i="14" s="1"/>
  <c r="AB34" i="14"/>
  <c r="L32" i="15" s="1"/>
  <c r="P32" i="15" s="1"/>
  <c r="AA53" i="14"/>
  <c r="L51" i="15" s="1"/>
  <c r="P51" i="15" s="1"/>
  <c r="AB35" i="14"/>
  <c r="L33" i="15" s="1"/>
  <c r="P33" i="15" s="1"/>
  <c r="AB32" i="14"/>
  <c r="AB31" i="14"/>
  <c r="L29" i="15" s="1"/>
  <c r="P29" i="15" s="1"/>
  <c r="AA44" i="14"/>
  <c r="L42" i="15" s="1"/>
  <c r="P42" i="15" s="1"/>
  <c r="AA41" i="14"/>
  <c r="AB29" i="14"/>
  <c r="L27" i="15" s="1"/>
  <c r="P27" i="15" s="1"/>
  <c r="AB26" i="14"/>
  <c r="AB13" i="14" s="1"/>
  <c r="D55" i="14"/>
  <c r="AA50" i="14"/>
  <c r="L48" i="15" s="1"/>
  <c r="P48" i="15" s="1"/>
  <c r="O55" i="14"/>
  <c r="AA47" i="14"/>
  <c r="L22" i="15"/>
  <c r="P22" i="15" s="1"/>
  <c r="L45" i="15"/>
  <c r="P45" i="15" s="1"/>
  <c r="AB54" i="14"/>
  <c r="L52" i="15" s="1"/>
  <c r="P52" i="15" s="1"/>
  <c r="AB51" i="14"/>
  <c r="L49" i="15" s="1"/>
  <c r="P49" i="15" s="1"/>
  <c r="AB48" i="14"/>
  <c r="L46" i="15" s="1"/>
  <c r="P46" i="15" s="1"/>
  <c r="AB45" i="14"/>
  <c r="L43" i="15" s="1"/>
  <c r="P43" i="15" s="1"/>
  <c r="AB42" i="14"/>
  <c r="L40" i="15" s="1"/>
  <c r="P40" i="15" s="1"/>
  <c r="L39" i="15"/>
  <c r="P39" i="15" s="1"/>
  <c r="L30" i="15"/>
  <c r="P30" i="15" s="1"/>
  <c r="AB52" i="14"/>
  <c r="AB49" i="14"/>
  <c r="AB46" i="14"/>
  <c r="AB43" i="14"/>
  <c r="AB40" i="14"/>
  <c r="D37" i="14"/>
  <c r="AB36" i="14"/>
  <c r="AB33" i="14"/>
  <c r="AB30" i="14"/>
  <c r="AA52" i="14"/>
  <c r="AA49" i="14"/>
  <c r="AA46" i="14"/>
  <c r="AA43" i="14"/>
  <c r="AA40" i="14"/>
  <c r="O37" i="14"/>
  <c r="AA36" i="14"/>
  <c r="AA33" i="14"/>
  <c r="AA30" i="14"/>
  <c r="E10" i="11"/>
  <c r="C25" i="14" l="1"/>
  <c r="C26" i="14" s="1"/>
  <c r="C13" i="14" s="1"/>
  <c r="L31" i="15"/>
  <c r="P31" i="15" s="1"/>
  <c r="L47" i="15"/>
  <c r="P47" i="15" s="1"/>
  <c r="L23" i="15"/>
  <c r="P23" i="15" s="1"/>
  <c r="P24" i="15" s="1"/>
  <c r="L28" i="15"/>
  <c r="P28" i="15" s="1"/>
  <c r="L44" i="15"/>
  <c r="P44" i="15" s="1"/>
  <c r="L34" i="15"/>
  <c r="P34" i="15" s="1"/>
  <c r="L41" i="15"/>
  <c r="P41" i="15" s="1"/>
  <c r="L50" i="15"/>
  <c r="P50" i="15" s="1"/>
  <c r="AB37" i="14"/>
  <c r="AA37" i="14"/>
  <c r="AA55" i="14"/>
  <c r="AB55" i="14"/>
  <c r="L24" i="15" l="1"/>
  <c r="P35" i="15"/>
  <c r="C37" i="14"/>
  <c r="L35" i="15"/>
  <c r="C55" i="14"/>
  <c r="L38" i="15"/>
  <c r="D16" i="11"/>
  <c r="D14" i="11"/>
  <c r="C14" i="11"/>
  <c r="D12" i="11"/>
  <c r="C12" i="11"/>
  <c r="P38" i="15" l="1"/>
  <c r="P53" i="15" s="1"/>
  <c r="P11" i="15" s="1"/>
  <c r="L53" i="15"/>
  <c r="L11" i="15" s="1"/>
  <c r="D10" i="11"/>
  <c r="C16" i="11"/>
  <c r="C10" i="11" s="1"/>
  <c r="F14" i="11" l="1"/>
  <c r="F12" i="11" l="1"/>
  <c r="F16" i="11" l="1"/>
  <c r="F10" i="11" s="1"/>
</calcChain>
</file>

<file path=xl/sharedStrings.xml><?xml version="1.0" encoding="utf-8"?>
<sst xmlns="http://schemas.openxmlformats.org/spreadsheetml/2006/main" count="380" uniqueCount="121">
  <si>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</si>
  <si>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</si>
  <si>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</si>
  <si>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</si>
  <si>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</si>
  <si>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</si>
  <si>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</si>
  <si>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</si>
  <si>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</si>
  <si>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</si>
  <si>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</si>
  <si>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</si>
  <si>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</si>
  <si>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</si>
  <si>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</si>
  <si>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</si>
  <si>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</si>
  <si>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</si>
  <si>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</si>
  <si>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</si>
  <si>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</si>
  <si>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</si>
  <si>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</si>
  <si>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</si>
  <si>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</si>
  <si>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</si>
  <si>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</si>
  <si>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</si>
  <si>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</si>
  <si>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</si>
  <si>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</si>
  <si>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</si>
  <si>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</si>
  <si>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</si>
  <si>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</si>
  <si>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</si>
  <si>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</si>
  <si>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ПК</t>
  </si>
  <si>
    <t>СК</t>
  </si>
  <si>
    <t>№ п/п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</si>
  <si>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</si>
  <si>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</si>
  <si>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</si>
  <si>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</si>
  <si>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</si>
  <si>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</si>
  <si>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</si>
  <si>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</si>
  <si>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</si>
  <si>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</si>
  <si>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</si>
  <si>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</si>
  <si>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</si>
  <si>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</si>
  <si>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Наименование муниципального образования</t>
  </si>
  <si>
    <t>СС</t>
  </si>
  <si>
    <t>РО</t>
  </si>
  <si>
    <t>-</t>
  </si>
  <si>
    <t>+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</si>
  <si>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</si>
  <si>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</si>
  <si>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</si>
  <si>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</si>
  <si>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</si>
  <si>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</si>
  <si>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2020 год</t>
  </si>
  <si>
    <t>12.2020</t>
  </si>
  <si>
    <t>г. Клинцы, ул Мира, д. 27</t>
  </si>
  <si>
    <t>2021 год</t>
  </si>
  <si>
    <t>12.2021</t>
  </si>
  <si>
    <t>г. Клинцы, ул. Ворошилова, д. 11</t>
  </si>
  <si>
    <t>г. Клинцы, ул. Октябрьская, д. 104</t>
  </si>
  <si>
    <t>г. Клинцы, ул. Октябрьская, д. 106</t>
  </si>
  <si>
    <t>г. Клинцы, ул. Октябрьская, д. 108</t>
  </si>
  <si>
    <t>2022 год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</si>
  <si>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</si>
  <si>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</si>
  <si>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</si>
  <si>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</si>
  <si>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</si>
  <si>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</si>
  <si>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</si>
  <si>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</si>
  <si>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</si>
  <si>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</si>
  <si>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</si>
  <si>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</si>
  <si>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</si>
  <si>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</si>
  <si>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</si>
  <si>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</si>
  <si>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</si>
  <si>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</si>
  <si>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</si>
  <si>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</si>
  <si>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</si>
  <si>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</si>
  <si>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</si>
  <si>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</si>
  <si>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</si>
  <si>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</si>
  <si>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</si>
  <si>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Тип кровли (ПК - ПК; СК - СК)</t>
  </si>
  <si>
    <t>2020 г.</t>
  </si>
  <si>
    <t>2021 г.</t>
  </si>
  <si>
    <t>2022 г.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</si>
  <si>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</si>
  <si>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Перечень многоквартирных домов Брянской области, включенных в краткосрочный (2020-2022 годы) план</t>
  </si>
  <si>
    <t xml:space="preserve">Перечень многоквартирных домов Брянской области, включенных в краткосрочный (2020-2022 годы) план, с указанием видов и стоимости услуг и (или) работ по капитальному ремонту </t>
  </si>
  <si>
    <t>Планируемые показатели выполнения работ по капитальному ремонту многоквартирных домов Брянской области, включенных в краткосрочный (2020-2022 годы) план</t>
  </si>
  <si>
    <t>г. Клинцы, ул. Карла Маркса, д. 34</t>
  </si>
  <si>
    <t>г. Клинцы, ул. Калинина, д. 151</t>
  </si>
  <si>
    <t>СК;ПК</t>
  </si>
  <si>
    <t>Итого по муниципальному образованию "городской округ "город Клинцы" (2020-2022)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</si>
  <si>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</si>
  <si>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"Городской округ" город Клинцы" (2020-2022 гг.).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</si>
  <si>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годы)).</t>
  </si>
  <si>
    <t>Итого по муниципальному образованию  "Городской округ "город Клинцы" 2020-2022 гг.</t>
  </si>
  <si>
    <t>Приложение 2 к постановлению Клинцовской городской администрации от _________ 2020 № _____</t>
  </si>
  <si>
    <t>Приложение 1  к постановлению Клинцовской городской администрации от _________ 2020 № _____</t>
  </si>
  <si>
    <t>Приложение 3 к постановлению Клинцовской городской администрации от                                         _________ 2020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</si>
</sst>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62" x14ac:knownFonts="1">
    <font>
      <sz val="10"/>
      <name val="Times New Roman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7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0" tint="-4.9989318521683403E-2"/>
      <name val="Arial Narrow"/>
      <family val="2"/>
      <charset val="204"/>
    </font>
    <font>
      <sz val="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35">
    <xf numFmtId="0" fontId="0" fillId="0" borderId="0" applyNumberFormat="0" applyBorder="0" applyProtection="0">
      <alignment horizontal="left" vertical="center" wrapText="1"/>
    </xf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Protection="0">
      <alignment horizontal="left" vertical="center" wrapText="1"/>
    </xf>
    <xf numFmtId="0" fontId="3" fillId="9" borderId="0" applyNumberFormat="0" applyBorder="0" applyProtection="0">
      <alignment horizontal="left" vertical="center" wrapText="1"/>
    </xf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3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Protection="0">
      <alignment horizontal="left" vertical="center" wrapText="1"/>
    </xf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Protection="0">
      <alignment horizontal="left" vertical="center" wrapText="1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Protection="0">
      <alignment horizontal="left" vertical="center" wrapText="1"/>
    </xf>
    <xf numFmtId="0" fontId="3" fillId="22" borderId="0" applyNumberFormat="0" applyBorder="0" applyProtection="0">
      <alignment horizontal="left" vertical="center" wrapText="1"/>
    </xf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Protection="0">
      <alignment horizontal="left" vertical="center" wrapText="1"/>
    </xf>
    <xf numFmtId="0" fontId="3" fillId="17" borderId="0" applyNumberFormat="0" applyBorder="0" applyProtection="0">
      <alignment horizontal="left" vertical="center" wrapText="1"/>
    </xf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Protection="0">
      <alignment horizontal="left" vertical="center" wrapText="1"/>
    </xf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Protection="0">
      <alignment horizontal="left" vertical="center" wrapText="1"/>
    </xf>
    <xf numFmtId="0" fontId="3" fillId="6" borderId="0" applyNumberFormat="0" applyBorder="0" applyProtection="0">
      <alignment horizontal="left" vertical="center" wrapText="1"/>
    </xf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" fillId="6" borderId="0" applyNumberFormat="0" applyBorder="0" applyAlignment="0" applyProtection="0"/>
    <xf numFmtId="0" fontId="3" fillId="25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8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4" fillId="20" borderId="0" applyNumberFormat="0" applyBorder="0" applyProtection="0">
      <alignment horizontal="left" vertical="center" wrapText="1"/>
    </xf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4" fillId="23" borderId="0" applyNumberFormat="0" applyBorder="0" applyProtection="0">
      <alignment horizontal="left" vertical="center" wrapText="1"/>
    </xf>
    <xf numFmtId="0" fontId="4" fillId="22" borderId="0" applyNumberFormat="0" applyBorder="0" applyProtection="0">
      <alignment horizontal="left" vertical="center" wrapText="1"/>
    </xf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4" fillId="30" borderId="0" applyNumberFormat="0" applyBorder="0" applyProtection="0">
      <alignment horizontal="left" vertical="center" wrapText="1"/>
    </xf>
    <xf numFmtId="0" fontId="4" fillId="17" borderId="0" applyNumberFormat="0" applyBorder="0" applyProtection="0">
      <alignment horizontal="left" vertical="center" wrapText="1"/>
    </xf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4" fillId="27" borderId="0" applyNumberFormat="0" applyBorder="0" applyProtection="0">
      <alignment horizontal="left" vertical="center" wrapText="1"/>
    </xf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4" fillId="33" borderId="0" applyNumberFormat="0" applyBorder="0" applyProtection="0">
      <alignment horizontal="left" vertical="center" wrapText="1"/>
    </xf>
    <xf numFmtId="0" fontId="4" fillId="6" borderId="0" applyNumberFormat="0" applyBorder="0" applyProtection="0">
      <alignment horizontal="left" vertical="center" wrapText="1"/>
    </xf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" fillId="0" borderId="0"/>
    <xf numFmtId="0" fontId="30" fillId="0" borderId="0"/>
    <xf numFmtId="0" fontId="4" fillId="34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27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4" fillId="3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6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4" fillId="3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3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4" fillId="2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4" fillId="31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27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4" fillId="4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4" fillId="4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5" fillId="15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5" fillId="6" borderId="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34" fillId="72" borderId="21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3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6" fillId="42" borderId="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35" fillId="73" borderId="22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3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7" fillId="42" borderId="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36" fillId="73" borderId="21" applyNumberFormat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8" fillId="0" borderId="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9" fillId="0" borderId="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1" fillId="0" borderId="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2" fillId="44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2" fillId="45" borderId="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41" fillId="74" borderId="27" applyNumberFormat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46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14" fillId="22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2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5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5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1" fillId="0" borderId="0"/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1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Border="0" applyProtection="0">
      <alignment horizontal="left" vertical="center" wrapText="1"/>
    </xf>
    <xf numFmtId="0" fontId="3" fillId="0" borderId="0"/>
    <xf numFmtId="0" fontId="3" fillId="0" borderId="0"/>
    <xf numFmtId="0" fontId="27" fillId="0" borderId="0">
      <alignment horizontal="left"/>
    </xf>
    <xf numFmtId="0" fontId="16" fillId="5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6" fillId="7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44" fillId="76" borderId="0" applyNumberFormat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" fillId="47" borderId="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0" fontId="32" fillId="77" borderId="28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ill="0" applyBorder="0" applyProtection="0">
      <alignment horizontal="left" vertical="center" wrapText="1"/>
    </xf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18" fillId="0" borderId="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26" fillId="0" borderId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0" fillId="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20" fillId="10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>
      <alignment horizontal="right" vertical="top" wrapText="1"/>
    </xf>
    <xf numFmtId="0" fontId="1" fillId="0" borderId="0"/>
  </cellStyleXfs>
  <cellXfs count="150">
    <xf numFmtId="0" fontId="0" fillId="0" borderId="0" xfId="0">
      <alignment horizontal="left" vertical="center" wrapText="1"/>
    </xf>
    <xf numFmtId="0" fontId="0" fillId="0" borderId="0" xfId="0" applyFill="1">
      <alignment horizontal="left" vertical="center" wrapText="1"/>
    </xf>
    <xf numFmtId="0" fontId="2" fillId="0" borderId="0" xfId="0" applyFont="1" applyFill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horizontal="left" vertical="center" wrapText="1"/>
    </xf>
    <xf numFmtId="49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horizontal="center" wrapText="1" shrinkToFit="1"/>
    </xf>
    <xf numFmtId="4" fontId="49" fillId="0" borderId="0" xfId="2135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vertical="center" wrapText="1"/>
    </xf>
    <xf numFmtId="4" fontId="53" fillId="0" borderId="0" xfId="0" applyNumberFormat="1" applyFont="1" applyFill="1" applyAlignment="1">
      <alignment vertical="center" wrapText="1"/>
    </xf>
    <xf numFmtId="4" fontId="2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Alignment="1">
      <alignment horizontal="center" wrapText="1" shrinkToFit="1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4" fontId="0" fillId="0" borderId="0" xfId="0" applyNumberFormat="1" applyFont="1" applyFill="1" applyBorder="1">
      <alignment horizontal="left" vertical="center" wrapText="1"/>
    </xf>
    <xf numFmtId="3" fontId="0" fillId="79" borderId="0" xfId="0" applyNumberFormat="1" applyFont="1" applyFill="1" applyBorder="1">
      <alignment horizontal="left" vertical="center" wrapText="1"/>
    </xf>
    <xf numFmtId="0" fontId="0" fillId="79" borderId="0" xfId="0" applyFont="1" applyFill="1" applyBorder="1">
      <alignment horizontal="left" vertical="center" wrapText="1"/>
    </xf>
    <xf numFmtId="0" fontId="0" fillId="80" borderId="0" xfId="0" applyFont="1" applyFill="1" applyBorder="1">
      <alignment horizontal="left" vertical="center" wrapText="1"/>
    </xf>
    <xf numFmtId="0" fontId="0" fillId="81" borderId="0" xfId="0" applyFont="1" applyFill="1" applyBorder="1">
      <alignment horizontal="left" vertical="center" wrapText="1"/>
    </xf>
    <xf numFmtId="4" fontId="0" fillId="81" borderId="0" xfId="0" applyNumberFormat="1" applyFont="1" applyFill="1" applyBorder="1">
      <alignment horizontal="left" vertical="center" wrapText="1"/>
    </xf>
    <xf numFmtId="4" fontId="2" fillId="0" borderId="0" xfId="0" applyNumberFormat="1" applyFont="1" applyFill="1">
      <alignment horizontal="left" vertical="center" wrapText="1"/>
    </xf>
    <xf numFmtId="4" fontId="2" fillId="81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>
      <alignment horizontal="left" vertical="center" wrapText="1"/>
    </xf>
    <xf numFmtId="165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3" fontId="54" fillId="0" borderId="14" xfId="0" applyNumberFormat="1" applyFont="1" applyFill="1" applyBorder="1" applyAlignment="1">
      <alignment horizontal="center" vertical="center" wrapText="1"/>
    </xf>
    <xf numFmtId="4" fontId="54" fillId="0" borderId="14" xfId="0" applyNumberFormat="1" applyFont="1" applyFill="1" applyBorder="1" applyAlignment="1">
      <alignment horizontal="center" vertical="center" wrapText="1"/>
    </xf>
    <xf numFmtId="4" fontId="54" fillId="0" borderId="10" xfId="0" applyNumberFormat="1" applyFont="1" applyFill="1" applyBorder="1" applyAlignment="1">
      <alignment horizontal="center" vertical="center" wrapText="1"/>
    </xf>
    <xf numFmtId="3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/>
    </xf>
    <xf numFmtId="0" fontId="56" fillId="0" borderId="12" xfId="2058" applyFont="1" applyFill="1" applyBorder="1" applyAlignme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9" fontId="54" fillId="0" borderId="10" xfId="0" applyNumberFormat="1" applyFont="1" applyFill="1" applyBorder="1" applyAlignment="1">
      <alignment horizontal="center" vertical="center" wrapText="1"/>
    </xf>
    <xf numFmtId="1" fontId="54" fillId="0" borderId="10" xfId="0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0" xfId="2054" applyFont="1" applyFill="1" applyBorder="1" applyAlignment="1">
      <alignment horizontal="left" vertical="center" wrapText="1"/>
    </xf>
    <xf numFmtId="49" fontId="56" fillId="0" borderId="10" xfId="2055" applyNumberFormat="1" applyFont="1" applyFill="1" applyBorder="1" applyAlignment="1">
      <alignment horizontal="center" vertical="center" wrapText="1"/>
    </xf>
    <xf numFmtId="0" fontId="56" fillId="0" borderId="10" xfId="2051" applyFont="1" applyFill="1" applyBorder="1" applyAlignment="1">
      <alignment horizontal="center" vertical="center" wrapText="1"/>
    </xf>
    <xf numFmtId="0" fontId="56" fillId="0" borderId="10" xfId="2056" applyNumberFormat="1" applyFont="1" applyFill="1" applyBorder="1" applyAlignment="1">
      <alignment horizontal="center" vertical="center" wrapText="1"/>
    </xf>
    <xf numFmtId="0" fontId="56" fillId="0" borderId="10" xfId="2041" applyFont="1" applyFill="1" applyBorder="1" applyAlignment="1">
      <alignment horizontal="center" vertical="center" wrapText="1"/>
    </xf>
    <xf numFmtId="0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2057" applyNumberFormat="1" applyFont="1" applyFill="1" applyBorder="1" applyAlignment="1">
      <alignment horizontal="center" vertical="center" wrapText="1"/>
    </xf>
    <xf numFmtId="3" fontId="56" fillId="0" borderId="10" xfId="2057" applyNumberFormat="1" applyFont="1" applyFill="1" applyBorder="1" applyAlignment="1">
      <alignment horizontal="center" vertical="center" wrapText="1"/>
    </xf>
    <xf numFmtId="4" fontId="56" fillId="0" borderId="10" xfId="2041" applyNumberFormat="1" applyFont="1" applyFill="1" applyBorder="1" applyAlignment="1">
      <alignment horizontal="center" vertical="center" wrapText="1"/>
    </xf>
    <xf numFmtId="4" fontId="56" fillId="0" borderId="10" xfId="0" applyNumberFormat="1" applyFont="1" applyFill="1" applyBorder="1" applyAlignment="1">
      <alignment horizontal="center" vertical="center" wrapText="1"/>
    </xf>
    <xf numFmtId="49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58" applyFont="1" applyFill="1" applyBorder="1" applyAlignment="1">
      <alignment horizontal="left" vertical="center" wrapText="1"/>
    </xf>
    <xf numFmtId="49" fontId="56" fillId="0" borderId="10" xfId="2051" applyNumberFormat="1" applyFont="1" applyFill="1" applyBorder="1" applyAlignment="1">
      <alignment horizontal="center" vertical="center" wrapText="1"/>
    </xf>
    <xf numFmtId="0" fontId="56" fillId="0" borderId="10" xfId="2071" applyNumberFormat="1" applyFont="1" applyFill="1" applyBorder="1" applyAlignment="1">
      <alignment horizontal="center" vertical="center" wrapText="1"/>
    </xf>
    <xf numFmtId="0" fontId="56" fillId="0" borderId="10" xfId="2072" applyFont="1" applyFill="1" applyBorder="1" applyAlignment="1">
      <alignment horizontal="center" vertical="center" wrapText="1"/>
    </xf>
    <xf numFmtId="0" fontId="56" fillId="0" borderId="10" xfId="2072" applyNumberFormat="1" applyFont="1" applyFill="1" applyBorder="1" applyAlignment="1">
      <alignment horizontal="center" vertical="center" wrapText="1"/>
    </xf>
    <xf numFmtId="4" fontId="56" fillId="0" borderId="10" xfId="2072" applyNumberFormat="1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left" vertical="center" wrapText="1"/>
    </xf>
    <xf numFmtId="4" fontId="56" fillId="0" borderId="10" xfId="0" applyNumberFormat="1" applyFont="1" applyFill="1" applyBorder="1" applyAlignment="1">
      <alignment horizontal="center" vertical="center"/>
    </xf>
    <xf numFmtId="49" fontId="56" fillId="0" borderId="10" xfId="2042" applyNumberFormat="1" applyFont="1" applyFill="1" applyBorder="1" applyAlignment="1">
      <alignment horizontal="center" vertical="center" wrapText="1"/>
    </xf>
    <xf numFmtId="2" fontId="56" fillId="0" borderId="10" xfId="2051" applyNumberFormat="1" applyFont="1" applyFill="1" applyBorder="1" applyAlignment="1">
      <alignment horizontal="center" vertical="center" wrapText="1"/>
    </xf>
    <xf numFmtId="3" fontId="56" fillId="0" borderId="10" xfId="2072" applyNumberFormat="1" applyFont="1" applyFill="1" applyBorder="1" applyAlignment="1">
      <alignment horizontal="center" vertical="center" wrapText="1"/>
    </xf>
    <xf numFmtId="0" fontId="58" fillId="0" borderId="0" xfId="0" applyFont="1">
      <alignment horizontal="left" vertical="center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textRotation="90" wrapText="1"/>
    </xf>
    <xf numFmtId="4" fontId="54" fillId="0" borderId="11" xfId="0" applyNumberFormat="1" applyFont="1" applyFill="1" applyBorder="1" applyAlignment="1">
      <alignment horizontal="center" vertical="center" textRotation="90" wrapText="1"/>
    </xf>
    <xf numFmtId="4" fontId="54" fillId="0" borderId="32" xfId="0" applyNumberFormat="1" applyFont="1" applyFill="1" applyBorder="1" applyAlignment="1">
      <alignment horizontal="center" vertical="center" textRotation="90" wrapText="1"/>
    </xf>
    <xf numFmtId="4" fontId="54" fillId="0" borderId="16" xfId="0" applyNumberFormat="1" applyFont="1" applyFill="1" applyBorder="1" applyAlignment="1">
      <alignment horizontal="center" vertical="center" textRotation="90" wrapText="1"/>
    </xf>
    <xf numFmtId="4" fontId="61" fillId="0" borderId="10" xfId="0" applyNumberFormat="1" applyFont="1" applyFill="1" applyBorder="1" applyAlignment="1">
      <alignment horizontal="center" vertical="center" wrapText="1"/>
    </xf>
    <xf numFmtId="1" fontId="61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6" fillId="0" borderId="10" xfId="0" applyNumberFormat="1" applyFont="1" applyFill="1" applyBorder="1" applyAlignment="1">
      <alignment horizontal="center" vertical="center" wrapText="1"/>
    </xf>
    <xf numFmtId="0" fontId="56" fillId="0" borderId="10" xfId="2040" applyFont="1" applyFill="1" applyBorder="1" applyAlignment="1">
      <alignment horizontal="center" vertical="center" wrapText="1"/>
    </xf>
    <xf numFmtId="4" fontId="56" fillId="0" borderId="10" xfId="2076" applyNumberFormat="1" applyFont="1" applyFill="1" applyBorder="1" applyAlignment="1">
      <alignment horizontal="center" vertical="center" wrapText="1"/>
    </xf>
    <xf numFmtId="4" fontId="56" fillId="0" borderId="10" xfId="2052" applyNumberFormat="1" applyFont="1" applyFill="1" applyBorder="1" applyAlignment="1">
      <alignment horizontal="center" vertical="center" wrapText="1"/>
    </xf>
    <xf numFmtId="4" fontId="56" fillId="0" borderId="12" xfId="0" applyNumberFormat="1" applyFont="1" applyFill="1" applyBorder="1" applyAlignment="1">
      <alignment horizontal="center" vertical="center"/>
    </xf>
    <xf numFmtId="3" fontId="56" fillId="0" borderId="12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wrapText="1" shrinkToFit="1"/>
    </xf>
    <xf numFmtId="0" fontId="54" fillId="0" borderId="0" xfId="0" applyFont="1" applyFill="1" applyAlignment="1">
      <alignment horizontal="center" vertical="center" wrapText="1" shrinkToFit="1"/>
    </xf>
    <xf numFmtId="0" fontId="54" fillId="0" borderId="0" xfId="0" applyNumberFormat="1" applyFont="1" applyFill="1" applyAlignment="1">
      <alignment horizontal="center" wrapText="1" shrinkToFit="1"/>
    </xf>
    <xf numFmtId="4" fontId="54" fillId="0" borderId="0" xfId="0" applyNumberFormat="1" applyFont="1" applyFill="1" applyBorder="1" applyAlignment="1">
      <alignment horizontal="righ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49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textRotation="90" wrapText="1"/>
    </xf>
    <xf numFmtId="0" fontId="54" fillId="0" borderId="10" xfId="0" applyNumberFormat="1" applyFont="1" applyFill="1" applyBorder="1" applyAlignment="1">
      <alignment horizontal="center" vertical="center" textRotation="90" wrapText="1"/>
    </xf>
    <xf numFmtId="4" fontId="54" fillId="0" borderId="1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165" fontId="54" fillId="0" borderId="13" xfId="0" applyNumberFormat="1" applyFont="1" applyFill="1" applyBorder="1" applyAlignment="1">
      <alignment horizontal="center" vertical="center" wrapText="1"/>
    </xf>
    <xf numFmtId="165" fontId="54" fillId="0" borderId="17" xfId="0" applyNumberFormat="1" applyFont="1" applyFill="1" applyBorder="1" applyAlignment="1">
      <alignment horizontal="center" vertical="center" wrapText="1"/>
    </xf>
    <xf numFmtId="165" fontId="54" fillId="0" borderId="12" xfId="0" applyNumberFormat="1" applyFont="1" applyFill="1" applyBorder="1" applyAlignment="1">
      <alignment horizontal="center" vertical="center" wrapText="1"/>
    </xf>
    <xf numFmtId="4" fontId="54" fillId="0" borderId="13" xfId="0" applyNumberFormat="1" applyFont="1" applyFill="1" applyBorder="1" applyAlignment="1">
      <alignment horizontal="center" vertical="center" wrapText="1"/>
    </xf>
    <xf numFmtId="4" fontId="54" fillId="0" borderId="17" xfId="0" applyNumberFormat="1" applyFont="1" applyFill="1" applyBorder="1" applyAlignment="1">
      <alignment horizontal="center" vertical="center" wrapText="1"/>
    </xf>
    <xf numFmtId="4" fontId="54" fillId="0" borderId="12" xfId="0" applyNumberFormat="1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textRotation="90" wrapText="1"/>
    </xf>
    <xf numFmtId="0" fontId="54" fillId="0" borderId="17" xfId="0" applyFont="1" applyFill="1" applyBorder="1" applyAlignment="1">
      <alignment horizontal="center" vertical="center" textRotation="90" wrapText="1"/>
    </xf>
    <xf numFmtId="0" fontId="54" fillId="0" borderId="12" xfId="0" applyFont="1" applyFill="1" applyBorder="1" applyAlignment="1">
      <alignment horizontal="center" vertical="center" textRotation="90" wrapText="1"/>
    </xf>
    <xf numFmtId="0" fontId="54" fillId="0" borderId="13" xfId="0" applyNumberFormat="1" applyFont="1" applyFill="1" applyBorder="1" applyAlignment="1">
      <alignment horizontal="center" vertical="center" wrapText="1"/>
    </xf>
    <xf numFmtId="0" fontId="54" fillId="0" borderId="17" xfId="0" applyNumberFormat="1" applyFont="1" applyFill="1" applyBorder="1" applyAlignment="1">
      <alignment horizontal="center" vertical="center" wrapText="1"/>
    </xf>
    <xf numFmtId="0" fontId="54" fillId="0" borderId="12" xfId="0" applyNumberFormat="1" applyFont="1" applyFill="1" applyBorder="1" applyAlignment="1">
      <alignment horizontal="center" vertical="center" wrapText="1"/>
    </xf>
    <xf numFmtId="0" fontId="60" fillId="0" borderId="32" xfId="2134" applyFont="1" applyFill="1" applyBorder="1" applyAlignment="1">
      <alignment horizontal="center" vertical="center" textRotation="90" wrapText="1"/>
    </xf>
    <xf numFmtId="0" fontId="54" fillId="0" borderId="16" xfId="0" applyFont="1" applyFill="1" applyBorder="1">
      <alignment horizontal="left" vertical="center" wrapText="1"/>
    </xf>
    <xf numFmtId="0" fontId="54" fillId="0" borderId="30" xfId="0" applyFont="1" applyFill="1" applyBorder="1">
      <alignment horizontal="left" vertical="center" wrapText="1"/>
    </xf>
    <xf numFmtId="0" fontId="54" fillId="0" borderId="31" xfId="0" applyFont="1" applyFill="1" applyBorder="1">
      <alignment horizontal="left" vertical="center" wrapText="1"/>
    </xf>
    <xf numFmtId="0" fontId="54" fillId="0" borderId="32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center" wrapText="1" shrinkToFit="1"/>
    </xf>
    <xf numFmtId="0" fontId="59" fillId="0" borderId="0" xfId="0" applyFont="1" applyFill="1" applyAlignment="1">
      <alignment wrapText="1" shrinkToFi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12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54" fillId="0" borderId="17" xfId="0" applyFont="1" applyFill="1" applyBorder="1">
      <alignment horizontal="left" vertical="center" wrapText="1"/>
    </xf>
    <xf numFmtId="0" fontId="54" fillId="0" borderId="11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>
      <alignment horizontal="left" vertical="center" wrapText="1"/>
    </xf>
  </cellXfs>
  <cellStyles count="2435">
    <cellStyle name="20% — акцент1" xfId="2403"/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— акцент1_Стоимость" xfId="2404"/>
    <cellStyle name="20% — акцент2" xfId="2405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— акцент2_Стоимость" xfId="2406"/>
    <cellStyle name="20% — акцент3" xfId="2407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— акцент3_Стоимость" xfId="2408"/>
    <cellStyle name="20% — акцент4" xfId="2409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— акцент4_Стоимость" xfId="2410"/>
    <cellStyle name="20% — акцент5" xfId="2411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— акцент5_Стоимость" xfId="2412"/>
    <cellStyle name="20% — акцент6" xfId="2413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20% — акцент6_Стоимость" xfId="2414"/>
    <cellStyle name="40% — акцент1" xfId="2415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— акцент1_Стоимость" xfId="2416"/>
    <cellStyle name="40% — акцент2" xfId="2417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— акцент2_Стоимость" xfId="2418"/>
    <cellStyle name="40% — акцент3" xfId="2419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— акцент3_Стоимость" xfId="2420"/>
    <cellStyle name="40% — акцент4" xfId="2421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— акцент4_Стоимость" xfId="2422"/>
    <cellStyle name="40% — акцент5" xfId="2423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— акцент5_Стоимость" xfId="2424"/>
    <cellStyle name="40% — акцент6" xfId="2425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40% — акцент6_Стоимость" xfId="2426"/>
    <cellStyle name="60% — акцент1" xfId="2427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— акцент2" xfId="2428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— акцент3" xfId="2429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— акцент4" xfId="243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— акцент5" xfId="2431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— акцент6" xfId="2432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Итоги" xfId="2433"/>
    <cellStyle name="ИтогоБИМ" xfId="2434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Обычный_Лист2" xfId="2135"/>
    <cellStyle name="Плохой" xfId="2136" builtinId="27" customBuiltin="1"/>
    <cellStyle name="Плохой 10" xfId="2137"/>
    <cellStyle name="Плохой 11" xfId="2138"/>
    <cellStyle name="Плохой 12" xfId="2139"/>
    <cellStyle name="Плохой 13" xfId="2140"/>
    <cellStyle name="Плохой 14" xfId="2141"/>
    <cellStyle name="Плохой 15" xfId="2142"/>
    <cellStyle name="Плохой 16" xfId="2143"/>
    <cellStyle name="Плохой 17" xfId="2144"/>
    <cellStyle name="Плохой 18" xfId="2145"/>
    <cellStyle name="Плохой 19" xfId="2146"/>
    <cellStyle name="Плохой 2" xfId="2147"/>
    <cellStyle name="Плохой 20" xfId="2148"/>
    <cellStyle name="Плохой 21" xfId="2149"/>
    <cellStyle name="Плохой 22" xfId="2150"/>
    <cellStyle name="Плохой 23" xfId="2151"/>
    <cellStyle name="Плохой 24" xfId="2152"/>
    <cellStyle name="Плохой 25" xfId="2153"/>
    <cellStyle name="Плохой 26" xfId="2154"/>
    <cellStyle name="Плохой 27" xfId="2155"/>
    <cellStyle name="Плохой 28" xfId="2156"/>
    <cellStyle name="Плохой 29" xfId="2157"/>
    <cellStyle name="Плохой 3" xfId="2158"/>
    <cellStyle name="Плохой 30" xfId="2159"/>
    <cellStyle name="Плохой 31" xfId="2160"/>
    <cellStyle name="Плохой 32" xfId="2161"/>
    <cellStyle name="Плохой 33" xfId="2162"/>
    <cellStyle name="Плохой 34" xfId="2163"/>
    <cellStyle name="Плохой 35" xfId="2164"/>
    <cellStyle name="Плохой 36" xfId="2165"/>
    <cellStyle name="Плохой 37" xfId="2166"/>
    <cellStyle name="Плохой 38" xfId="2167"/>
    <cellStyle name="Плохой 39" xfId="2168"/>
    <cellStyle name="Плохой 4" xfId="2169"/>
    <cellStyle name="Плохой 40" xfId="2170"/>
    <cellStyle name="Плохой 41" xfId="2171"/>
    <cellStyle name="Плохой 42" xfId="2172"/>
    <cellStyle name="Плохой 43" xfId="2173"/>
    <cellStyle name="Плохой 5" xfId="2174"/>
    <cellStyle name="Плохой 6" xfId="2175"/>
    <cellStyle name="Плохой 7" xfId="2176"/>
    <cellStyle name="Плохой 8" xfId="2177"/>
    <cellStyle name="Плохой 9" xfId="2178"/>
    <cellStyle name="Пояснение" xfId="2179" builtinId="53" customBuiltin="1"/>
    <cellStyle name="Пояснение 10" xfId="2180"/>
    <cellStyle name="Пояснение 11" xfId="2181"/>
    <cellStyle name="Пояснение 12" xfId="2182"/>
    <cellStyle name="Пояснение 13" xfId="2183"/>
    <cellStyle name="Пояснение 14" xfId="2184"/>
    <cellStyle name="Пояснение 15" xfId="2185"/>
    <cellStyle name="Пояснение 16" xfId="2186"/>
    <cellStyle name="Пояснение 17" xfId="2187"/>
    <cellStyle name="Пояснение 18" xfId="2188"/>
    <cellStyle name="Пояснение 19" xfId="2189"/>
    <cellStyle name="Пояснение 2" xfId="2190"/>
    <cellStyle name="Пояснение 20" xfId="2191"/>
    <cellStyle name="Пояснение 21" xfId="2192"/>
    <cellStyle name="Пояснение 22" xfId="2193"/>
    <cellStyle name="Пояснение 23" xfId="2194"/>
    <cellStyle name="Пояснение 24" xfId="2195"/>
    <cellStyle name="Пояснение 25" xfId="2196"/>
    <cellStyle name="Пояснение 26" xfId="2197"/>
    <cellStyle name="Пояснение 27" xfId="2198"/>
    <cellStyle name="Пояснение 28" xfId="2199"/>
    <cellStyle name="Пояснение 29" xfId="2200"/>
    <cellStyle name="Пояснение 3" xfId="2201"/>
    <cellStyle name="Пояснение 30" xfId="2202"/>
    <cellStyle name="Пояснение 31" xfId="2203"/>
    <cellStyle name="Пояснение 32" xfId="2204"/>
    <cellStyle name="Пояснение 33" xfId="2205"/>
    <cellStyle name="Пояснение 34" xfId="2206"/>
    <cellStyle name="Пояснение 35" xfId="2207"/>
    <cellStyle name="Пояснение 36" xfId="2208"/>
    <cellStyle name="Пояснение 37" xfId="2209"/>
    <cellStyle name="Пояснение 38" xfId="2210"/>
    <cellStyle name="Пояснение 39" xfId="2211"/>
    <cellStyle name="Пояснение 4" xfId="2212"/>
    <cellStyle name="Пояснение 40" xfId="2213"/>
    <cellStyle name="Пояснение 41" xfId="2214"/>
    <cellStyle name="Пояснение 42" xfId="2215"/>
    <cellStyle name="Пояснение 43" xfId="2216"/>
    <cellStyle name="Пояснение 5" xfId="2217"/>
    <cellStyle name="Пояснение 6" xfId="2218"/>
    <cellStyle name="Пояснение 7" xfId="2219"/>
    <cellStyle name="Пояснение 8" xfId="2220"/>
    <cellStyle name="Пояснение 9" xfId="2221"/>
    <cellStyle name="Примечание" xfId="2222" builtinId="10" customBuiltin="1"/>
    <cellStyle name="Примечание 10" xfId="2223"/>
    <cellStyle name="Примечание 11" xfId="2224"/>
    <cellStyle name="Примечание 12" xfId="2225"/>
    <cellStyle name="Примечание 13" xfId="2226"/>
    <cellStyle name="Примечание 14" xfId="2227"/>
    <cellStyle name="Примечание 15" xfId="2228"/>
    <cellStyle name="Примечание 16" xfId="2229"/>
    <cellStyle name="Примечание 17" xfId="2230"/>
    <cellStyle name="Примечание 18" xfId="2231"/>
    <cellStyle name="Примечание 19" xfId="2232"/>
    <cellStyle name="Примечание 2" xfId="2233"/>
    <cellStyle name="Примечание 20" xfId="2234"/>
    <cellStyle name="Примечание 21" xfId="2235"/>
    <cellStyle name="Примечание 22" xfId="2236"/>
    <cellStyle name="Примечание 23" xfId="2237"/>
    <cellStyle name="Примечание 24" xfId="2238"/>
    <cellStyle name="Примечание 25" xfId="2239"/>
    <cellStyle name="Примечание 26" xfId="2240"/>
    <cellStyle name="Примечание 27" xfId="2241"/>
    <cellStyle name="Примечание 28" xfId="2242"/>
    <cellStyle name="Примечание 29" xfId="2243"/>
    <cellStyle name="Примечание 3" xfId="2244"/>
    <cellStyle name="Примечание 30" xfId="2245"/>
    <cellStyle name="Примечание 31" xfId="2246"/>
    <cellStyle name="Примечание 32" xfId="2247"/>
    <cellStyle name="Примечание 33" xfId="2248"/>
    <cellStyle name="Примечание 34" xfId="2249"/>
    <cellStyle name="Примечание 35" xfId="2250"/>
    <cellStyle name="Примечание 36" xfId="2251"/>
    <cellStyle name="Примечание 37" xfId="2252"/>
    <cellStyle name="Примечание 38" xfId="2253"/>
    <cellStyle name="Примечание 39" xfId="2254"/>
    <cellStyle name="Примечание 4" xfId="2255"/>
    <cellStyle name="Примечание 40" xfId="2256"/>
    <cellStyle name="Примечание 41" xfId="2257"/>
    <cellStyle name="Примечание 42" xfId="2258"/>
    <cellStyle name="Примечание 43" xfId="2259"/>
    <cellStyle name="Примечание 44" xfId="2260"/>
    <cellStyle name="Примечание 5" xfId="2261"/>
    <cellStyle name="Примечание 6" xfId="2262"/>
    <cellStyle name="Примечание 7" xfId="2263"/>
    <cellStyle name="Примечание 8" xfId="2264"/>
    <cellStyle name="Примечание 9" xfId="2265"/>
    <cellStyle name="Процентный 2" xfId="2266"/>
    <cellStyle name="Процентный 2 2" xfId="2267"/>
    <cellStyle name="Процентный 2_Приложение 1" xfId="2268"/>
    <cellStyle name="Процентный 3" xfId="2269"/>
    <cellStyle name="Процентный 3 2" xfId="2270"/>
    <cellStyle name="Процентный 3_Приложение 1" xfId="2271"/>
    <cellStyle name="Связанная ячейка" xfId="2272" builtinId="24" customBuiltin="1"/>
    <cellStyle name="Связанная ячейка 10" xfId="2273"/>
    <cellStyle name="Связанная ячейка 11" xfId="2274"/>
    <cellStyle name="Связанная ячейка 12" xfId="2275"/>
    <cellStyle name="Связанная ячейка 13" xfId="2276"/>
    <cellStyle name="Связанная ячейка 14" xfId="2277"/>
    <cellStyle name="Связанная ячейка 15" xfId="2278"/>
    <cellStyle name="Связанная ячейка 16" xfId="2279"/>
    <cellStyle name="Связанная ячейка 17" xfId="2280"/>
    <cellStyle name="Связанная ячейка 18" xfId="2281"/>
    <cellStyle name="Связанная ячейка 19" xfId="2282"/>
    <cellStyle name="Связанная ячейка 2" xfId="2283"/>
    <cellStyle name="Связанная ячейка 20" xfId="2284"/>
    <cellStyle name="Связанная ячейка 21" xfId="2285"/>
    <cellStyle name="Связанная ячейка 22" xfId="2286"/>
    <cellStyle name="Связанная ячейка 23" xfId="2287"/>
    <cellStyle name="Связанная ячейка 24" xfId="2288"/>
    <cellStyle name="Связанная ячейка 25" xfId="2289"/>
    <cellStyle name="Связанная ячейка 26" xfId="2290"/>
    <cellStyle name="Связанная ячейка 27" xfId="2291"/>
    <cellStyle name="Связанная ячейка 28" xfId="2292"/>
    <cellStyle name="Связанная ячейка 29" xfId="2293"/>
    <cellStyle name="Связанная ячейка 3" xfId="2294"/>
    <cellStyle name="Связанная ячейка 30" xfId="2295"/>
    <cellStyle name="Связанная ячейка 31" xfId="2296"/>
    <cellStyle name="Связанная ячейка 32" xfId="2297"/>
    <cellStyle name="Связанная ячейка 33" xfId="2298"/>
    <cellStyle name="Связанная ячейка 34" xfId="2299"/>
    <cellStyle name="Связанная ячейка 35" xfId="2300"/>
    <cellStyle name="Связанная ячейка 36" xfId="2301"/>
    <cellStyle name="Связанная ячейка 37" xfId="2302"/>
    <cellStyle name="Связанная ячейка 38" xfId="2303"/>
    <cellStyle name="Связанная ячейка 39" xfId="2304"/>
    <cellStyle name="Связанная ячейка 4" xfId="2305"/>
    <cellStyle name="Связанная ячейка 40" xfId="2306"/>
    <cellStyle name="Связанная ячейка 41" xfId="2307"/>
    <cellStyle name="Связанная ячейка 42" xfId="2308"/>
    <cellStyle name="Связанная ячейка 43" xfId="2309"/>
    <cellStyle name="Связанная ячейка 5" xfId="2310"/>
    <cellStyle name="Связанная ячейка 6" xfId="2311"/>
    <cellStyle name="Связанная ячейка 7" xfId="2312"/>
    <cellStyle name="Связанная ячейка 8" xfId="2313"/>
    <cellStyle name="Связанная ячейка 9" xfId="2314"/>
    <cellStyle name="Стиль 1" xfId="2315"/>
    <cellStyle name="Текст предупреждения" xfId="2316" builtinId="11" customBuiltin="1"/>
    <cellStyle name="Текст предупреждения 10" xfId="2317"/>
    <cellStyle name="Текст предупреждения 11" xfId="2318"/>
    <cellStyle name="Текст предупреждения 12" xfId="2319"/>
    <cellStyle name="Текст предупреждения 13" xfId="2320"/>
    <cellStyle name="Текст предупреждения 14" xfId="2321"/>
    <cellStyle name="Текст предупреждения 15" xfId="2322"/>
    <cellStyle name="Текст предупреждения 16" xfId="2323"/>
    <cellStyle name="Текст предупреждения 17" xfId="2324"/>
    <cellStyle name="Текст предупреждения 18" xfId="2325"/>
    <cellStyle name="Текст предупреждения 19" xfId="2326"/>
    <cellStyle name="Текст предупреждения 2" xfId="2327"/>
    <cellStyle name="Текст предупреждения 20" xfId="2328"/>
    <cellStyle name="Текст предупреждения 21" xfId="2329"/>
    <cellStyle name="Текст предупреждения 22" xfId="2330"/>
    <cellStyle name="Текст предупреждения 23" xfId="2331"/>
    <cellStyle name="Текст предупреждения 24" xfId="2332"/>
    <cellStyle name="Текст предупреждения 25" xfId="2333"/>
    <cellStyle name="Текст предупреждения 26" xfId="2334"/>
    <cellStyle name="Текст предупреждения 27" xfId="2335"/>
    <cellStyle name="Текст предупреждения 28" xfId="2336"/>
    <cellStyle name="Текст предупреждения 29" xfId="2337"/>
    <cellStyle name="Текст предупреждения 3" xfId="2338"/>
    <cellStyle name="Текст предупреждения 30" xfId="2339"/>
    <cellStyle name="Текст предупреждения 31" xfId="2340"/>
    <cellStyle name="Текст предупреждения 32" xfId="2341"/>
    <cellStyle name="Текст предупреждения 33" xfId="2342"/>
    <cellStyle name="Текст предупреждения 34" xfId="2343"/>
    <cellStyle name="Текст предупреждения 35" xfId="2344"/>
    <cellStyle name="Текст предупреждения 36" xfId="2345"/>
    <cellStyle name="Текст предупреждения 37" xfId="2346"/>
    <cellStyle name="Текст предупреждения 38" xfId="2347"/>
    <cellStyle name="Текст предупреждения 39" xfId="2348"/>
    <cellStyle name="Текст предупреждения 4" xfId="2349"/>
    <cellStyle name="Текст предупреждения 40" xfId="2350"/>
    <cellStyle name="Текст предупреждения 41" xfId="2351"/>
    <cellStyle name="Текст предупреждения 42" xfId="2352"/>
    <cellStyle name="Текст предупреждения 43" xfId="2353"/>
    <cellStyle name="Текст предупреждения 5" xfId="2354"/>
    <cellStyle name="Текст предупреждения 6" xfId="2355"/>
    <cellStyle name="Текст предупреждения 7" xfId="2356"/>
    <cellStyle name="Текст предупреждения 8" xfId="2357"/>
    <cellStyle name="Текст предупреждения 9" xfId="2358"/>
    <cellStyle name="Финансовый 2" xfId="2359"/>
    <cellStyle name="Хороший" xfId="2360" builtinId="26" customBuiltin="1"/>
    <cellStyle name="Хороший 10" xfId="2361"/>
    <cellStyle name="Хороший 11" xfId="2362"/>
    <cellStyle name="Хороший 12" xfId="2363"/>
    <cellStyle name="Хороший 13" xfId="2364"/>
    <cellStyle name="Хороший 14" xfId="2365"/>
    <cellStyle name="Хороший 15" xfId="2366"/>
    <cellStyle name="Хороший 16" xfId="2367"/>
    <cellStyle name="Хороший 17" xfId="2368"/>
    <cellStyle name="Хороший 18" xfId="2369"/>
    <cellStyle name="Хороший 19" xfId="2370"/>
    <cellStyle name="Хороший 2" xfId="2371"/>
    <cellStyle name="Хороший 20" xfId="2372"/>
    <cellStyle name="Хороший 21" xfId="2373"/>
    <cellStyle name="Хороший 22" xfId="2374"/>
    <cellStyle name="Хороший 23" xfId="2375"/>
    <cellStyle name="Хороший 24" xfId="2376"/>
    <cellStyle name="Хороший 25" xfId="2377"/>
    <cellStyle name="Хороший 26" xfId="2378"/>
    <cellStyle name="Хороший 27" xfId="2379"/>
    <cellStyle name="Хороший 28" xfId="2380"/>
    <cellStyle name="Хороший 29" xfId="2381"/>
    <cellStyle name="Хороший 3" xfId="2382"/>
    <cellStyle name="Хороший 30" xfId="2383"/>
    <cellStyle name="Хороший 31" xfId="2384"/>
    <cellStyle name="Хороший 32" xfId="2385"/>
    <cellStyle name="Хороший 33" xfId="2386"/>
    <cellStyle name="Хороший 34" xfId="2387"/>
    <cellStyle name="Хороший 35" xfId="2388"/>
    <cellStyle name="Хороший 36" xfId="2389"/>
    <cellStyle name="Хороший 37" xfId="2390"/>
    <cellStyle name="Хороший 38" xfId="2391"/>
    <cellStyle name="Хороший 39" xfId="2392"/>
    <cellStyle name="Хороший 4" xfId="2393"/>
    <cellStyle name="Хороший 40" xfId="2394"/>
    <cellStyle name="Хороший 41" xfId="2395"/>
    <cellStyle name="Хороший 42" xfId="2396"/>
    <cellStyle name="Хороший 43" xfId="2397"/>
    <cellStyle name="Хороший 5" xfId="2398"/>
    <cellStyle name="Хороший 6" xfId="2399"/>
    <cellStyle name="Хороший 7" xfId="2400"/>
    <cellStyle name="Хороший 8" xfId="2401"/>
    <cellStyle name="Хороший 9" xfId="2402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view="pageBreakPreview" zoomScale="98" zoomScaleNormal="100" zoomScaleSheetLayoutView="98" workbookViewId="0">
      <selection activeCell="H2" sqref="H2:S2"/>
    </sheetView>
  </sheetViews>
  <sheetFormatPr defaultRowHeight="12.75" x14ac:dyDescent="0.2"/>
  <cols>
    <col min="1" max="1" width="4.5" customWidth="1"/>
    <col min="2" max="2" width="38.83203125" customWidth="1"/>
    <col min="3" max="4" width="8.6640625" customWidth="1"/>
    <col min="5" max="5" width="5.33203125" customWidth="1"/>
    <col min="6" max="6" width="11.83203125" customWidth="1"/>
    <col min="7" max="8" width="2.33203125" customWidth="1"/>
    <col min="9" max="10" width="9" customWidth="1"/>
    <col min="11" max="11" width="7.1640625" customWidth="1"/>
    <col min="12" max="12" width="11.1640625" customWidth="1"/>
    <col min="13" max="13" width="9.83203125" customWidth="1"/>
    <col min="14" max="14" width="9.6640625" customWidth="1"/>
    <col min="15" max="15" width="8.83203125" customWidth="1"/>
    <col min="16" max="16" width="12.5" customWidth="1"/>
    <col min="17" max="17" width="11.6640625" customWidth="1"/>
    <col min="18" max="18" width="7.1640625" customWidth="1"/>
    <col min="19" max="19" width="6.83203125" customWidth="1"/>
  </cols>
  <sheetData>
    <row r="1" spans="1:19" ht="25.5" customHeight="1" x14ac:dyDescent="0.2">
      <c r="A1" s="2"/>
      <c r="B1" s="11"/>
      <c r="C1" s="3"/>
      <c r="D1" s="6"/>
      <c r="E1" s="15"/>
      <c r="F1" s="15"/>
      <c r="G1" s="15"/>
      <c r="H1" s="15"/>
      <c r="I1" s="19"/>
      <c r="J1" s="93" t="s">
        <v>119</v>
      </c>
      <c r="K1" s="93"/>
      <c r="L1" s="93"/>
      <c r="M1" s="93"/>
      <c r="N1" s="93"/>
      <c r="O1" s="93"/>
      <c r="P1" s="93"/>
      <c r="Q1" s="93"/>
      <c r="R1" s="93"/>
      <c r="S1" s="93"/>
    </row>
    <row r="2" spans="1:19" ht="45.75" customHeight="1" x14ac:dyDescent="0.2">
      <c r="A2" s="2"/>
      <c r="B2" s="32"/>
      <c r="C2" s="15"/>
      <c r="D2" s="15"/>
      <c r="E2" s="15"/>
      <c r="F2" s="15"/>
      <c r="G2" s="15"/>
      <c r="H2" s="93" t="s">
        <v>114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x14ac:dyDescent="0.2">
      <c r="A3" s="104" t="s">
        <v>107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x14ac:dyDescent="0.2">
      <c r="A4" s="12"/>
      <c r="B4" s="12"/>
      <c r="C4" s="10"/>
      <c r="D4" s="12"/>
      <c r="E4" s="12"/>
      <c r="F4" s="12"/>
      <c r="G4" s="12"/>
      <c r="H4" s="12"/>
      <c r="I4" s="20"/>
      <c r="J4" s="20"/>
      <c r="K4" s="12"/>
      <c r="L4" s="12"/>
      <c r="M4" s="12"/>
      <c r="N4" s="12"/>
      <c r="O4" s="12"/>
      <c r="P4" s="12"/>
      <c r="Q4" s="12"/>
      <c r="R4" s="12"/>
      <c r="S4" s="12"/>
    </row>
    <row r="5" spans="1:19" ht="15.95" customHeight="1" x14ac:dyDescent="0.2">
      <c r="A5" s="106" t="s">
        <v>39</v>
      </c>
      <c r="B5" s="106" t="s">
        <v>2</v>
      </c>
      <c r="C5" s="99" t="s">
        <v>47</v>
      </c>
      <c r="D5" s="100" t="s">
        <v>46</v>
      </c>
      <c r="E5" s="100" t="s">
        <v>45</v>
      </c>
      <c r="F5" s="100" t="s">
        <v>23</v>
      </c>
      <c r="G5" s="100" t="s">
        <v>24</v>
      </c>
      <c r="H5" s="100" t="s">
        <v>25</v>
      </c>
      <c r="I5" s="101" t="s">
        <v>3</v>
      </c>
      <c r="J5" s="101" t="s">
        <v>44</v>
      </c>
      <c r="K5" s="102" t="s">
        <v>26</v>
      </c>
      <c r="L5" s="103" t="s">
        <v>4</v>
      </c>
      <c r="M5" s="103"/>
      <c r="N5" s="103"/>
      <c r="O5" s="103"/>
      <c r="P5" s="103"/>
      <c r="Q5" s="103"/>
      <c r="R5" s="103"/>
      <c r="S5" s="99" t="s">
        <v>27</v>
      </c>
    </row>
    <row r="6" spans="1:19" ht="15.95" customHeight="1" x14ac:dyDescent="0.2">
      <c r="A6" s="106"/>
      <c r="B6" s="106"/>
      <c r="C6" s="99"/>
      <c r="D6" s="100"/>
      <c r="E6" s="100"/>
      <c r="F6" s="100"/>
      <c r="G6" s="100"/>
      <c r="H6" s="100"/>
      <c r="I6" s="101"/>
      <c r="J6" s="101"/>
      <c r="K6" s="102"/>
      <c r="L6" s="101" t="s">
        <v>29</v>
      </c>
      <c r="M6" s="103" t="s">
        <v>35</v>
      </c>
      <c r="N6" s="103"/>
      <c r="O6" s="103"/>
      <c r="P6" s="103"/>
      <c r="Q6" s="103"/>
      <c r="R6" s="103"/>
      <c r="S6" s="99"/>
    </row>
    <row r="7" spans="1:19" ht="96.75" customHeight="1" x14ac:dyDescent="0.2">
      <c r="A7" s="106"/>
      <c r="B7" s="106"/>
      <c r="C7" s="99"/>
      <c r="D7" s="100"/>
      <c r="E7" s="100"/>
      <c r="F7" s="100"/>
      <c r="G7" s="100"/>
      <c r="H7" s="100"/>
      <c r="I7" s="101"/>
      <c r="J7" s="101"/>
      <c r="K7" s="102"/>
      <c r="L7" s="101"/>
      <c r="M7" s="101" t="s">
        <v>43</v>
      </c>
      <c r="N7" s="101" t="s">
        <v>33</v>
      </c>
      <c r="O7" s="101" t="s">
        <v>34</v>
      </c>
      <c r="P7" s="101" t="s">
        <v>36</v>
      </c>
      <c r="Q7" s="101"/>
      <c r="R7" s="101" t="s">
        <v>42</v>
      </c>
      <c r="S7" s="99"/>
    </row>
    <row r="8" spans="1:19" ht="101.25" customHeight="1" x14ac:dyDescent="0.2">
      <c r="A8" s="106"/>
      <c r="B8" s="106"/>
      <c r="C8" s="99"/>
      <c r="D8" s="100"/>
      <c r="E8" s="100"/>
      <c r="F8" s="100"/>
      <c r="G8" s="100"/>
      <c r="H8" s="100"/>
      <c r="I8" s="101"/>
      <c r="J8" s="101"/>
      <c r="K8" s="102"/>
      <c r="L8" s="101"/>
      <c r="M8" s="101"/>
      <c r="N8" s="101"/>
      <c r="O8" s="101"/>
      <c r="P8" s="45" t="s">
        <v>41</v>
      </c>
      <c r="Q8" s="45" t="s">
        <v>40</v>
      </c>
      <c r="R8" s="101"/>
      <c r="S8" s="99"/>
    </row>
    <row r="9" spans="1:19" ht="25.5" customHeight="1" x14ac:dyDescent="0.2">
      <c r="A9" s="106"/>
      <c r="B9" s="106"/>
      <c r="C9" s="99"/>
      <c r="D9" s="100"/>
      <c r="E9" s="100"/>
      <c r="F9" s="100"/>
      <c r="G9" s="100"/>
      <c r="H9" s="100"/>
      <c r="I9" s="40" t="s">
        <v>5</v>
      </c>
      <c r="J9" s="40" t="s">
        <v>5</v>
      </c>
      <c r="K9" s="36" t="s">
        <v>6</v>
      </c>
      <c r="L9" s="40" t="s">
        <v>7</v>
      </c>
      <c r="M9" s="40" t="s">
        <v>7</v>
      </c>
      <c r="N9" s="40" t="s">
        <v>7</v>
      </c>
      <c r="O9" s="40" t="s">
        <v>7</v>
      </c>
      <c r="P9" s="40" t="s">
        <v>7</v>
      </c>
      <c r="Q9" s="40" t="s">
        <v>7</v>
      </c>
      <c r="R9" s="40" t="s">
        <v>7</v>
      </c>
      <c r="S9" s="99"/>
    </row>
    <row r="10" spans="1:19" x14ac:dyDescent="0.2">
      <c r="A10" s="36">
        <v>1</v>
      </c>
      <c r="B10" s="36">
        <v>2</v>
      </c>
      <c r="C10" s="4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47">
        <v>9</v>
      </c>
      <c r="J10" s="47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</row>
    <row r="11" spans="1:19" ht="24" customHeight="1" x14ac:dyDescent="0.2">
      <c r="A11" s="94" t="s">
        <v>115</v>
      </c>
      <c r="B11" s="94"/>
      <c r="C11" s="46"/>
      <c r="D11" s="36"/>
      <c r="E11" s="48" t="s">
        <v>28</v>
      </c>
      <c r="F11" s="48" t="s">
        <v>28</v>
      </c>
      <c r="G11" s="48" t="s">
        <v>28</v>
      </c>
      <c r="H11" s="48" t="s">
        <v>28</v>
      </c>
      <c r="I11" s="40">
        <f t="shared" ref="I11:R11" si="0">I24+I35+I53</f>
        <v>63067.590000000004</v>
      </c>
      <c r="J11" s="40">
        <f t="shared" si="0"/>
        <v>54486.599999999991</v>
      </c>
      <c r="K11" s="49">
        <f t="shared" si="0"/>
        <v>3792</v>
      </c>
      <c r="L11" s="40">
        <f t="shared" si="0"/>
        <v>95527804.439999998</v>
      </c>
      <c r="M11" s="40">
        <f t="shared" si="0"/>
        <v>0</v>
      </c>
      <c r="N11" s="40">
        <f t="shared" si="0"/>
        <v>0</v>
      </c>
      <c r="O11" s="40">
        <f t="shared" si="0"/>
        <v>0</v>
      </c>
      <c r="P11" s="40">
        <f t="shared" si="0"/>
        <v>95527804.439999998</v>
      </c>
      <c r="Q11" s="40">
        <f t="shared" si="0"/>
        <v>0</v>
      </c>
      <c r="R11" s="40">
        <f t="shared" si="0"/>
        <v>0</v>
      </c>
      <c r="S11" s="36"/>
    </row>
    <row r="12" spans="1:19" ht="12" customHeight="1" x14ac:dyDescent="0.2">
      <c r="A12" s="95" t="s">
        <v>65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</row>
    <row r="13" spans="1:19" ht="12" customHeight="1" x14ac:dyDescent="0.2">
      <c r="A13" s="98" t="s">
        <v>21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spans="1:19" ht="12" customHeight="1" x14ac:dyDescent="0.2">
      <c r="A14" s="50">
        <v>1</v>
      </c>
      <c r="B14" s="51" t="s">
        <v>67</v>
      </c>
      <c r="C14" s="52" t="s">
        <v>57</v>
      </c>
      <c r="D14" s="53" t="s">
        <v>56</v>
      </c>
      <c r="E14" s="54">
        <v>1965</v>
      </c>
      <c r="F14" s="55" t="s">
        <v>10</v>
      </c>
      <c r="G14" s="56">
        <v>5</v>
      </c>
      <c r="H14" s="56">
        <v>4</v>
      </c>
      <c r="I14" s="57">
        <v>3495.8</v>
      </c>
      <c r="J14" s="57">
        <v>3247.8</v>
      </c>
      <c r="K14" s="58">
        <v>159</v>
      </c>
      <c r="L14" s="59">
        <f>'Приложение 2'!C16</f>
        <v>4092677.86</v>
      </c>
      <c r="M14" s="60">
        <v>0</v>
      </c>
      <c r="N14" s="60">
        <v>0</v>
      </c>
      <c r="O14" s="60">
        <v>0</v>
      </c>
      <c r="P14" s="60">
        <f t="shared" ref="P14:P23" si="1">L14</f>
        <v>4092677.86</v>
      </c>
      <c r="Q14" s="60">
        <v>0</v>
      </c>
      <c r="R14" s="60">
        <v>0</v>
      </c>
      <c r="S14" s="61" t="s">
        <v>66</v>
      </c>
    </row>
    <row r="15" spans="1:19" ht="12" customHeight="1" x14ac:dyDescent="0.2">
      <c r="A15" s="50">
        <v>2</v>
      </c>
      <c r="B15" s="62" t="s">
        <v>80</v>
      </c>
      <c r="C15" s="63" t="s">
        <v>57</v>
      </c>
      <c r="D15" s="53" t="s">
        <v>56</v>
      </c>
      <c r="E15" s="64">
        <v>1985</v>
      </c>
      <c r="F15" s="65" t="s">
        <v>10</v>
      </c>
      <c r="G15" s="66">
        <v>4</v>
      </c>
      <c r="H15" s="66">
        <v>1</v>
      </c>
      <c r="I15" s="67">
        <v>1621.99</v>
      </c>
      <c r="J15" s="67">
        <v>1054.9000000000001</v>
      </c>
      <c r="K15" s="66">
        <v>71</v>
      </c>
      <c r="L15" s="59">
        <f>'Приложение 2'!C17</f>
        <v>1618235.06</v>
      </c>
      <c r="M15" s="60">
        <v>0</v>
      </c>
      <c r="N15" s="60">
        <v>0</v>
      </c>
      <c r="O15" s="60">
        <v>0</v>
      </c>
      <c r="P15" s="60">
        <f t="shared" si="1"/>
        <v>1618235.06</v>
      </c>
      <c r="Q15" s="60">
        <v>0</v>
      </c>
      <c r="R15" s="60">
        <v>0</v>
      </c>
      <c r="S15" s="61" t="s">
        <v>66</v>
      </c>
    </row>
    <row r="16" spans="1:19" ht="12" customHeight="1" x14ac:dyDescent="0.2">
      <c r="A16" s="50">
        <v>3</v>
      </c>
      <c r="B16" s="62" t="s">
        <v>86</v>
      </c>
      <c r="C16" s="63" t="s">
        <v>57</v>
      </c>
      <c r="D16" s="53" t="s">
        <v>56</v>
      </c>
      <c r="E16" s="64">
        <v>1978</v>
      </c>
      <c r="F16" s="65" t="s">
        <v>10</v>
      </c>
      <c r="G16" s="66">
        <v>5</v>
      </c>
      <c r="H16" s="66">
        <v>4</v>
      </c>
      <c r="I16" s="67">
        <v>3093.9</v>
      </c>
      <c r="J16" s="67">
        <v>2750.1</v>
      </c>
      <c r="K16" s="66">
        <v>128</v>
      </c>
      <c r="L16" s="59">
        <f>'Приложение 2'!C18</f>
        <v>4139858.8999999994</v>
      </c>
      <c r="M16" s="60">
        <v>0</v>
      </c>
      <c r="N16" s="60">
        <v>0</v>
      </c>
      <c r="O16" s="60">
        <v>0</v>
      </c>
      <c r="P16" s="60">
        <f t="shared" si="1"/>
        <v>4139858.8999999994</v>
      </c>
      <c r="Q16" s="60">
        <v>0</v>
      </c>
      <c r="R16" s="60">
        <v>0</v>
      </c>
      <c r="S16" s="61" t="s">
        <v>66</v>
      </c>
    </row>
    <row r="17" spans="1:19" ht="12" customHeight="1" x14ac:dyDescent="0.2">
      <c r="A17" s="50">
        <v>4</v>
      </c>
      <c r="B17" s="62" t="s">
        <v>87</v>
      </c>
      <c r="C17" s="63" t="s">
        <v>57</v>
      </c>
      <c r="D17" s="53" t="s">
        <v>56</v>
      </c>
      <c r="E17" s="64">
        <v>1970</v>
      </c>
      <c r="F17" s="65" t="s">
        <v>11</v>
      </c>
      <c r="G17" s="66">
        <v>5</v>
      </c>
      <c r="H17" s="66">
        <v>4</v>
      </c>
      <c r="I17" s="67">
        <v>4270.3</v>
      </c>
      <c r="J17" s="67">
        <v>3854.6</v>
      </c>
      <c r="K17" s="66">
        <v>178</v>
      </c>
      <c r="L17" s="59">
        <f>'Приложение 2'!C19</f>
        <v>4412771.5100000007</v>
      </c>
      <c r="M17" s="60">
        <v>0</v>
      </c>
      <c r="N17" s="60">
        <v>0</v>
      </c>
      <c r="O17" s="60">
        <v>0</v>
      </c>
      <c r="P17" s="60">
        <f t="shared" si="1"/>
        <v>4412771.5100000007</v>
      </c>
      <c r="Q17" s="60">
        <v>0</v>
      </c>
      <c r="R17" s="60">
        <v>0</v>
      </c>
      <c r="S17" s="61" t="s">
        <v>66</v>
      </c>
    </row>
    <row r="18" spans="1:19" ht="12" customHeight="1" x14ac:dyDescent="0.2">
      <c r="A18" s="50">
        <v>5</v>
      </c>
      <c r="B18" s="62" t="s">
        <v>88</v>
      </c>
      <c r="C18" s="63" t="s">
        <v>57</v>
      </c>
      <c r="D18" s="53" t="s">
        <v>56</v>
      </c>
      <c r="E18" s="64">
        <v>1972</v>
      </c>
      <c r="F18" s="65" t="s">
        <v>10</v>
      </c>
      <c r="G18" s="66">
        <v>5</v>
      </c>
      <c r="H18" s="66">
        <v>6</v>
      </c>
      <c r="I18" s="67">
        <v>5870.9</v>
      </c>
      <c r="J18" s="67">
        <v>5501.1</v>
      </c>
      <c r="K18" s="66">
        <v>162</v>
      </c>
      <c r="L18" s="59">
        <f>'Приложение 2'!C20</f>
        <v>7024434.7000000002</v>
      </c>
      <c r="M18" s="60">
        <v>0</v>
      </c>
      <c r="N18" s="60">
        <v>0</v>
      </c>
      <c r="O18" s="60">
        <v>0</v>
      </c>
      <c r="P18" s="60">
        <f t="shared" si="1"/>
        <v>7024434.7000000002</v>
      </c>
      <c r="Q18" s="60">
        <v>0</v>
      </c>
      <c r="R18" s="60">
        <v>0</v>
      </c>
      <c r="S18" s="61" t="s">
        <v>66</v>
      </c>
    </row>
    <row r="19" spans="1:19" ht="12" customHeight="1" x14ac:dyDescent="0.2">
      <c r="A19" s="50">
        <v>6</v>
      </c>
      <c r="B19" s="62" t="s">
        <v>98</v>
      </c>
      <c r="C19" s="63" t="s">
        <v>57</v>
      </c>
      <c r="D19" s="53" t="s">
        <v>56</v>
      </c>
      <c r="E19" s="64">
        <v>1970</v>
      </c>
      <c r="F19" s="65" t="s">
        <v>10</v>
      </c>
      <c r="G19" s="66">
        <v>4</v>
      </c>
      <c r="H19" s="66">
        <v>1</v>
      </c>
      <c r="I19" s="67">
        <v>2457.1</v>
      </c>
      <c r="J19" s="67">
        <v>1711.6</v>
      </c>
      <c r="K19" s="66">
        <v>153</v>
      </c>
      <c r="L19" s="59">
        <f>'Приложение 2'!C21</f>
        <v>4186620.7899999996</v>
      </c>
      <c r="M19" s="60">
        <v>0</v>
      </c>
      <c r="N19" s="60">
        <v>0</v>
      </c>
      <c r="O19" s="60">
        <v>0</v>
      </c>
      <c r="P19" s="60">
        <f t="shared" si="1"/>
        <v>4186620.7899999996</v>
      </c>
      <c r="Q19" s="60">
        <v>0</v>
      </c>
      <c r="R19" s="60">
        <v>0</v>
      </c>
      <c r="S19" s="61" t="s">
        <v>66</v>
      </c>
    </row>
    <row r="20" spans="1:19" ht="12" customHeight="1" x14ac:dyDescent="0.2">
      <c r="A20" s="50">
        <v>7</v>
      </c>
      <c r="B20" s="62" t="s">
        <v>99</v>
      </c>
      <c r="C20" s="63" t="s">
        <v>57</v>
      </c>
      <c r="D20" s="53" t="s">
        <v>56</v>
      </c>
      <c r="E20" s="64">
        <v>1975</v>
      </c>
      <c r="F20" s="65" t="s">
        <v>10</v>
      </c>
      <c r="G20" s="66">
        <v>5</v>
      </c>
      <c r="H20" s="66">
        <v>1</v>
      </c>
      <c r="I20" s="67">
        <v>3898.6</v>
      </c>
      <c r="J20" s="67">
        <v>2215.3000000000002</v>
      </c>
      <c r="K20" s="66">
        <v>255</v>
      </c>
      <c r="L20" s="59">
        <f>'Приложение 2'!C22</f>
        <v>3429519.94</v>
      </c>
      <c r="M20" s="60">
        <v>0</v>
      </c>
      <c r="N20" s="60">
        <v>0</v>
      </c>
      <c r="O20" s="60">
        <v>0</v>
      </c>
      <c r="P20" s="60">
        <f t="shared" si="1"/>
        <v>3429519.94</v>
      </c>
      <c r="Q20" s="60">
        <v>0</v>
      </c>
      <c r="R20" s="60">
        <v>0</v>
      </c>
      <c r="S20" s="61" t="s">
        <v>66</v>
      </c>
    </row>
    <row r="21" spans="1:19" ht="12" customHeight="1" x14ac:dyDescent="0.2">
      <c r="A21" s="50">
        <v>8</v>
      </c>
      <c r="B21" s="62" t="s">
        <v>101</v>
      </c>
      <c r="C21" s="63" t="s">
        <v>57</v>
      </c>
      <c r="D21" s="53" t="s">
        <v>56</v>
      </c>
      <c r="E21" s="64">
        <v>1961</v>
      </c>
      <c r="F21" s="65" t="s">
        <v>10</v>
      </c>
      <c r="G21" s="66">
        <v>3</v>
      </c>
      <c r="H21" s="66">
        <v>3</v>
      </c>
      <c r="I21" s="67">
        <v>1676</v>
      </c>
      <c r="J21" s="67">
        <v>1548.4</v>
      </c>
      <c r="K21" s="66">
        <v>30</v>
      </c>
      <c r="L21" s="59">
        <f>'Приложение 2'!C23</f>
        <v>3323574.92</v>
      </c>
      <c r="M21" s="60">
        <v>0</v>
      </c>
      <c r="N21" s="60">
        <v>0</v>
      </c>
      <c r="O21" s="60">
        <v>0</v>
      </c>
      <c r="P21" s="60">
        <f t="shared" si="1"/>
        <v>3323574.92</v>
      </c>
      <c r="Q21" s="60">
        <v>0</v>
      </c>
      <c r="R21" s="60">
        <v>0</v>
      </c>
      <c r="S21" s="61" t="s">
        <v>66</v>
      </c>
    </row>
    <row r="22" spans="1:19" ht="12" customHeight="1" x14ac:dyDescent="0.2">
      <c r="A22" s="50">
        <v>9</v>
      </c>
      <c r="B22" s="62" t="s">
        <v>110</v>
      </c>
      <c r="C22" s="63" t="s">
        <v>57</v>
      </c>
      <c r="D22" s="53" t="s">
        <v>56</v>
      </c>
      <c r="E22" s="64">
        <v>1988</v>
      </c>
      <c r="F22" s="65" t="s">
        <v>10</v>
      </c>
      <c r="G22" s="66">
        <v>9</v>
      </c>
      <c r="H22" s="66">
        <v>1</v>
      </c>
      <c r="I22" s="67">
        <v>3638.9</v>
      </c>
      <c r="J22" s="67">
        <v>3197.6</v>
      </c>
      <c r="K22" s="66">
        <v>187</v>
      </c>
      <c r="L22" s="59">
        <f>'Приложение 2'!C24</f>
        <v>2044284.8299999998</v>
      </c>
      <c r="M22" s="60">
        <v>0</v>
      </c>
      <c r="N22" s="60">
        <v>0</v>
      </c>
      <c r="O22" s="60">
        <v>0</v>
      </c>
      <c r="P22" s="60">
        <f t="shared" si="1"/>
        <v>2044284.8299999998</v>
      </c>
      <c r="Q22" s="60">
        <v>0</v>
      </c>
      <c r="R22" s="60">
        <v>0</v>
      </c>
      <c r="S22" s="61" t="s">
        <v>66</v>
      </c>
    </row>
    <row r="23" spans="1:19" ht="12" customHeight="1" x14ac:dyDescent="0.2">
      <c r="A23" s="50">
        <v>10</v>
      </c>
      <c r="B23" s="44" t="s">
        <v>111</v>
      </c>
      <c r="C23" s="63" t="s">
        <v>57</v>
      </c>
      <c r="D23" s="53" t="s">
        <v>56</v>
      </c>
      <c r="E23" s="64">
        <v>1984</v>
      </c>
      <c r="F23" s="65" t="s">
        <v>10</v>
      </c>
      <c r="G23" s="66">
        <v>9</v>
      </c>
      <c r="H23" s="66">
        <v>1</v>
      </c>
      <c r="I23" s="67">
        <v>3966.4</v>
      </c>
      <c r="J23" s="67">
        <v>3480.5</v>
      </c>
      <c r="K23" s="66">
        <v>148</v>
      </c>
      <c r="L23" s="59">
        <f>'Приложение 2'!C25</f>
        <v>2468216.23</v>
      </c>
      <c r="M23" s="60">
        <v>0</v>
      </c>
      <c r="N23" s="60">
        <v>0</v>
      </c>
      <c r="O23" s="60">
        <v>0</v>
      </c>
      <c r="P23" s="60">
        <f t="shared" si="1"/>
        <v>2468216.23</v>
      </c>
      <c r="Q23" s="60">
        <v>0</v>
      </c>
      <c r="R23" s="60">
        <v>0</v>
      </c>
      <c r="S23" s="61" t="s">
        <v>66</v>
      </c>
    </row>
    <row r="24" spans="1:19" ht="24" customHeight="1" x14ac:dyDescent="0.2">
      <c r="A24" s="94" t="s">
        <v>22</v>
      </c>
      <c r="B24" s="94"/>
      <c r="C24" s="61"/>
      <c r="D24" s="68"/>
      <c r="E24" s="48" t="s">
        <v>28</v>
      </c>
      <c r="F24" s="48" t="s">
        <v>28</v>
      </c>
      <c r="G24" s="48" t="s">
        <v>28</v>
      </c>
      <c r="H24" s="48" t="s">
        <v>28</v>
      </c>
      <c r="I24" s="69">
        <f t="shared" ref="I24:R24" si="2">SUM(I14:I23)</f>
        <v>33989.89</v>
      </c>
      <c r="J24" s="69">
        <f t="shared" si="2"/>
        <v>28561.899999999998</v>
      </c>
      <c r="K24" s="49">
        <f t="shared" si="2"/>
        <v>1471</v>
      </c>
      <c r="L24" s="69">
        <f t="shared" si="2"/>
        <v>36740194.739999995</v>
      </c>
      <c r="M24" s="69">
        <f t="shared" si="2"/>
        <v>0</v>
      </c>
      <c r="N24" s="69">
        <f t="shared" si="2"/>
        <v>0</v>
      </c>
      <c r="O24" s="69">
        <f t="shared" si="2"/>
        <v>0</v>
      </c>
      <c r="P24" s="69">
        <f t="shared" si="2"/>
        <v>36740194.739999995</v>
      </c>
      <c r="Q24" s="69">
        <f t="shared" si="2"/>
        <v>0</v>
      </c>
      <c r="R24" s="69">
        <f t="shared" si="2"/>
        <v>0</v>
      </c>
      <c r="S24" s="60"/>
    </row>
    <row r="25" spans="1:19" ht="12" customHeight="1" x14ac:dyDescent="0.2">
      <c r="A25" s="98" t="s">
        <v>68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1:19" ht="12" customHeight="1" x14ac:dyDescent="0.2">
      <c r="A26" s="98" t="s">
        <v>21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ht="12" customHeight="1" x14ac:dyDescent="0.2">
      <c r="A27" s="50">
        <v>1</v>
      </c>
      <c r="B27" s="62" t="s">
        <v>71</v>
      </c>
      <c r="C27" s="70" t="s">
        <v>57</v>
      </c>
      <c r="D27" s="53" t="s">
        <v>56</v>
      </c>
      <c r="E27" s="64">
        <v>1957</v>
      </c>
      <c r="F27" s="65" t="s">
        <v>10</v>
      </c>
      <c r="G27" s="66">
        <v>3</v>
      </c>
      <c r="H27" s="66">
        <v>4</v>
      </c>
      <c r="I27" s="67">
        <v>2131.4</v>
      </c>
      <c r="J27" s="67">
        <v>1773.5</v>
      </c>
      <c r="K27" s="66">
        <v>310</v>
      </c>
      <c r="L27" s="59">
        <f>'Приложение 2'!C29</f>
        <v>4803357.6500000004</v>
      </c>
      <c r="M27" s="60">
        <v>0</v>
      </c>
      <c r="N27" s="60">
        <v>0</v>
      </c>
      <c r="O27" s="60">
        <v>0</v>
      </c>
      <c r="P27" s="60">
        <f t="shared" ref="P27:P34" si="3">L27</f>
        <v>4803357.6500000004</v>
      </c>
      <c r="Q27" s="60">
        <v>0</v>
      </c>
      <c r="R27" s="71">
        <v>0</v>
      </c>
      <c r="S27" s="61" t="s">
        <v>69</v>
      </c>
    </row>
    <row r="28" spans="1:19" ht="12" customHeight="1" x14ac:dyDescent="0.2">
      <c r="A28" s="50">
        <v>2</v>
      </c>
      <c r="B28" s="62" t="s">
        <v>72</v>
      </c>
      <c r="C28" s="70" t="s">
        <v>57</v>
      </c>
      <c r="D28" s="53" t="s">
        <v>56</v>
      </c>
      <c r="E28" s="64">
        <v>1959</v>
      </c>
      <c r="F28" s="65" t="s">
        <v>10</v>
      </c>
      <c r="G28" s="66">
        <v>3</v>
      </c>
      <c r="H28" s="66">
        <v>3</v>
      </c>
      <c r="I28" s="67">
        <v>1295.5</v>
      </c>
      <c r="J28" s="67">
        <v>1151.5</v>
      </c>
      <c r="K28" s="66">
        <v>314</v>
      </c>
      <c r="L28" s="59">
        <f>'Приложение 2'!C30</f>
        <v>3084584.2999999993</v>
      </c>
      <c r="M28" s="60">
        <v>0</v>
      </c>
      <c r="N28" s="60">
        <v>0</v>
      </c>
      <c r="O28" s="60">
        <v>0</v>
      </c>
      <c r="P28" s="60">
        <f t="shared" si="3"/>
        <v>3084584.2999999993</v>
      </c>
      <c r="Q28" s="60">
        <v>0</v>
      </c>
      <c r="R28" s="71">
        <v>0</v>
      </c>
      <c r="S28" s="61" t="s">
        <v>69</v>
      </c>
    </row>
    <row r="29" spans="1:19" ht="12" customHeight="1" x14ac:dyDescent="0.2">
      <c r="A29" s="50">
        <v>3</v>
      </c>
      <c r="B29" s="62" t="s">
        <v>90</v>
      </c>
      <c r="C29" s="63" t="s">
        <v>57</v>
      </c>
      <c r="D29" s="53" t="s">
        <v>56</v>
      </c>
      <c r="E29" s="64">
        <v>1960</v>
      </c>
      <c r="F29" s="65" t="s">
        <v>10</v>
      </c>
      <c r="G29" s="66">
        <v>4</v>
      </c>
      <c r="H29" s="66">
        <v>2</v>
      </c>
      <c r="I29" s="67">
        <v>1400.6</v>
      </c>
      <c r="J29" s="67">
        <v>1074.2</v>
      </c>
      <c r="K29" s="66">
        <v>55</v>
      </c>
      <c r="L29" s="59">
        <f>'Приложение 2'!C31</f>
        <v>2457409.73</v>
      </c>
      <c r="M29" s="60">
        <v>0</v>
      </c>
      <c r="N29" s="60">
        <v>0</v>
      </c>
      <c r="O29" s="60">
        <v>0</v>
      </c>
      <c r="P29" s="60">
        <f t="shared" si="3"/>
        <v>2457409.73</v>
      </c>
      <c r="Q29" s="60">
        <v>0</v>
      </c>
      <c r="R29" s="60">
        <v>0</v>
      </c>
      <c r="S29" s="61" t="s">
        <v>69</v>
      </c>
    </row>
    <row r="30" spans="1:19" ht="12" customHeight="1" x14ac:dyDescent="0.2">
      <c r="A30" s="50">
        <v>4</v>
      </c>
      <c r="B30" s="62" t="s">
        <v>91</v>
      </c>
      <c r="C30" s="63" t="s">
        <v>57</v>
      </c>
      <c r="D30" s="53" t="s">
        <v>56</v>
      </c>
      <c r="E30" s="64">
        <v>1966</v>
      </c>
      <c r="F30" s="65" t="s">
        <v>10</v>
      </c>
      <c r="G30" s="66">
        <v>4</v>
      </c>
      <c r="H30" s="66">
        <v>2</v>
      </c>
      <c r="I30" s="67">
        <v>1491.1</v>
      </c>
      <c r="J30" s="67">
        <v>1294</v>
      </c>
      <c r="K30" s="66">
        <v>555</v>
      </c>
      <c r="L30" s="59">
        <f>'Приложение 2'!C32</f>
        <v>2405717.2999999998</v>
      </c>
      <c r="M30" s="60">
        <v>0</v>
      </c>
      <c r="N30" s="60">
        <v>0</v>
      </c>
      <c r="O30" s="60">
        <v>0</v>
      </c>
      <c r="P30" s="60">
        <f t="shared" si="3"/>
        <v>2405717.2999999998</v>
      </c>
      <c r="Q30" s="60">
        <v>0</v>
      </c>
      <c r="R30" s="60">
        <v>0</v>
      </c>
      <c r="S30" s="61" t="s">
        <v>69</v>
      </c>
    </row>
    <row r="31" spans="1:19" ht="12" customHeight="1" x14ac:dyDescent="0.2">
      <c r="A31" s="50">
        <v>5</v>
      </c>
      <c r="B31" s="62" t="s">
        <v>94</v>
      </c>
      <c r="C31" s="63" t="s">
        <v>57</v>
      </c>
      <c r="D31" s="53" t="s">
        <v>56</v>
      </c>
      <c r="E31" s="64">
        <v>1984</v>
      </c>
      <c r="F31" s="65" t="s">
        <v>11</v>
      </c>
      <c r="G31" s="66">
        <v>5</v>
      </c>
      <c r="H31" s="66">
        <v>4</v>
      </c>
      <c r="I31" s="67">
        <v>3410.5</v>
      </c>
      <c r="J31" s="67">
        <v>2997</v>
      </c>
      <c r="K31" s="66">
        <v>161</v>
      </c>
      <c r="L31" s="59">
        <f>'Приложение 2'!C33</f>
        <v>3345141.6</v>
      </c>
      <c r="M31" s="60">
        <v>0</v>
      </c>
      <c r="N31" s="60">
        <v>0</v>
      </c>
      <c r="O31" s="60">
        <v>0</v>
      </c>
      <c r="P31" s="60">
        <f t="shared" si="3"/>
        <v>3345141.6</v>
      </c>
      <c r="Q31" s="60">
        <v>0</v>
      </c>
      <c r="R31" s="60">
        <v>0</v>
      </c>
      <c r="S31" s="61" t="s">
        <v>69</v>
      </c>
    </row>
    <row r="32" spans="1:19" ht="12" customHeight="1" x14ac:dyDescent="0.2">
      <c r="A32" s="50">
        <v>6</v>
      </c>
      <c r="B32" s="62" t="s">
        <v>97</v>
      </c>
      <c r="C32" s="63" t="s">
        <v>57</v>
      </c>
      <c r="D32" s="53" t="s">
        <v>56</v>
      </c>
      <c r="E32" s="64">
        <v>1960</v>
      </c>
      <c r="F32" s="65" t="s">
        <v>10</v>
      </c>
      <c r="G32" s="66">
        <v>4</v>
      </c>
      <c r="H32" s="66">
        <v>3</v>
      </c>
      <c r="I32" s="67">
        <v>2053.5</v>
      </c>
      <c r="J32" s="67">
        <v>1833.7</v>
      </c>
      <c r="K32" s="66">
        <v>193</v>
      </c>
      <c r="L32" s="59">
        <f>'Приложение 2'!C34</f>
        <v>3617258.6599999997</v>
      </c>
      <c r="M32" s="60">
        <v>0</v>
      </c>
      <c r="N32" s="60">
        <v>0</v>
      </c>
      <c r="O32" s="60">
        <v>0</v>
      </c>
      <c r="P32" s="60">
        <f t="shared" si="3"/>
        <v>3617258.6599999997</v>
      </c>
      <c r="Q32" s="60">
        <v>0</v>
      </c>
      <c r="R32" s="60">
        <v>0</v>
      </c>
      <c r="S32" s="61" t="s">
        <v>69</v>
      </c>
    </row>
    <row r="33" spans="1:19" ht="12" customHeight="1" x14ac:dyDescent="0.2">
      <c r="A33" s="50">
        <v>7</v>
      </c>
      <c r="B33" s="62" t="s">
        <v>79</v>
      </c>
      <c r="C33" s="63" t="s">
        <v>57</v>
      </c>
      <c r="D33" s="53" t="s">
        <v>56</v>
      </c>
      <c r="E33" s="64">
        <v>1973</v>
      </c>
      <c r="F33" s="65" t="s">
        <v>10</v>
      </c>
      <c r="G33" s="66">
        <v>5</v>
      </c>
      <c r="H33" s="66">
        <v>4</v>
      </c>
      <c r="I33" s="67">
        <v>3715.4</v>
      </c>
      <c r="J33" s="67">
        <v>3496.5</v>
      </c>
      <c r="K33" s="66">
        <v>132</v>
      </c>
      <c r="L33" s="59">
        <f>'Приложение 2'!C35</f>
        <v>4805780.7299999995</v>
      </c>
      <c r="M33" s="60">
        <v>0</v>
      </c>
      <c r="N33" s="60">
        <v>0</v>
      </c>
      <c r="O33" s="60">
        <v>0</v>
      </c>
      <c r="P33" s="60">
        <f t="shared" si="3"/>
        <v>4805780.7299999995</v>
      </c>
      <c r="Q33" s="60">
        <v>0</v>
      </c>
      <c r="R33" s="60">
        <v>0</v>
      </c>
      <c r="S33" s="61" t="s">
        <v>69</v>
      </c>
    </row>
    <row r="34" spans="1:19" ht="12" customHeight="1" x14ac:dyDescent="0.2">
      <c r="A34" s="50">
        <v>8</v>
      </c>
      <c r="B34" s="62" t="s">
        <v>85</v>
      </c>
      <c r="C34" s="63" t="s">
        <v>57</v>
      </c>
      <c r="D34" s="53" t="s">
        <v>56</v>
      </c>
      <c r="E34" s="64">
        <v>1980</v>
      </c>
      <c r="F34" s="65" t="s">
        <v>10</v>
      </c>
      <c r="G34" s="66">
        <v>5</v>
      </c>
      <c r="H34" s="66">
        <v>4</v>
      </c>
      <c r="I34" s="67">
        <v>3840.3</v>
      </c>
      <c r="J34" s="67">
        <v>3526.6</v>
      </c>
      <c r="K34" s="66">
        <v>134</v>
      </c>
      <c r="L34" s="59">
        <f>'Приложение 2'!C36</f>
        <v>4314211.0999999996</v>
      </c>
      <c r="M34" s="60">
        <v>0</v>
      </c>
      <c r="N34" s="60">
        <v>0</v>
      </c>
      <c r="O34" s="60">
        <v>0</v>
      </c>
      <c r="P34" s="60">
        <f t="shared" si="3"/>
        <v>4314211.0999999996</v>
      </c>
      <c r="Q34" s="60">
        <v>0</v>
      </c>
      <c r="R34" s="60">
        <v>0</v>
      </c>
      <c r="S34" s="61" t="s">
        <v>69</v>
      </c>
    </row>
    <row r="35" spans="1:19" ht="24" customHeight="1" x14ac:dyDescent="0.2">
      <c r="A35" s="94" t="s">
        <v>22</v>
      </c>
      <c r="B35" s="94"/>
      <c r="C35" s="61"/>
      <c r="D35" s="68"/>
      <c r="E35" s="48" t="s">
        <v>28</v>
      </c>
      <c r="F35" s="48" t="s">
        <v>28</v>
      </c>
      <c r="G35" s="48" t="s">
        <v>28</v>
      </c>
      <c r="H35" s="48" t="s">
        <v>28</v>
      </c>
      <c r="I35" s="69">
        <f t="shared" ref="I35:R35" si="4">SUM(I27:I34)</f>
        <v>19338.3</v>
      </c>
      <c r="J35" s="69">
        <f t="shared" si="4"/>
        <v>17147</v>
      </c>
      <c r="K35" s="72">
        <f t="shared" si="4"/>
        <v>1854</v>
      </c>
      <c r="L35" s="69">
        <f t="shared" si="4"/>
        <v>28833461.07</v>
      </c>
      <c r="M35" s="69">
        <f t="shared" si="4"/>
        <v>0</v>
      </c>
      <c r="N35" s="69">
        <f t="shared" si="4"/>
        <v>0</v>
      </c>
      <c r="O35" s="69">
        <f t="shared" si="4"/>
        <v>0</v>
      </c>
      <c r="P35" s="69">
        <f t="shared" si="4"/>
        <v>28833461.07</v>
      </c>
      <c r="Q35" s="69">
        <f t="shared" si="4"/>
        <v>0</v>
      </c>
      <c r="R35" s="69">
        <f t="shared" si="4"/>
        <v>0</v>
      </c>
      <c r="S35" s="60"/>
    </row>
    <row r="36" spans="1:19" ht="12" customHeight="1" x14ac:dyDescent="0.2">
      <c r="A36" s="98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spans="1:19" ht="12" customHeight="1" x14ac:dyDescent="0.2">
      <c r="A37" s="98" t="s">
        <v>21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spans="1:19" ht="12" customHeight="1" x14ac:dyDescent="0.2">
      <c r="A38" s="50">
        <v>1</v>
      </c>
      <c r="B38" s="62" t="s">
        <v>76</v>
      </c>
      <c r="C38" s="63" t="s">
        <v>57</v>
      </c>
      <c r="D38" s="53" t="s">
        <v>56</v>
      </c>
      <c r="E38" s="64">
        <v>1980</v>
      </c>
      <c r="F38" s="65" t="s">
        <v>10</v>
      </c>
      <c r="G38" s="66">
        <v>2</v>
      </c>
      <c r="H38" s="66">
        <v>2</v>
      </c>
      <c r="I38" s="67">
        <v>524</v>
      </c>
      <c r="J38" s="67">
        <v>471.2</v>
      </c>
      <c r="K38" s="66">
        <v>38</v>
      </c>
      <c r="L38" s="59">
        <f>'Приложение 2'!C40</f>
        <v>2217120.69</v>
      </c>
      <c r="M38" s="60">
        <v>0</v>
      </c>
      <c r="N38" s="60">
        <v>0</v>
      </c>
      <c r="O38" s="60">
        <v>0</v>
      </c>
      <c r="P38" s="60">
        <f t="shared" ref="P38:P52" si="5">L38</f>
        <v>2217120.69</v>
      </c>
      <c r="Q38" s="60">
        <v>0</v>
      </c>
      <c r="R38" s="60">
        <v>0</v>
      </c>
      <c r="S38" s="61" t="s">
        <v>75</v>
      </c>
    </row>
    <row r="39" spans="1:19" ht="12" customHeight="1" x14ac:dyDescent="0.2">
      <c r="A39" s="50">
        <v>2</v>
      </c>
      <c r="B39" s="62" t="s">
        <v>77</v>
      </c>
      <c r="C39" s="63" t="s">
        <v>57</v>
      </c>
      <c r="D39" s="53" t="s">
        <v>56</v>
      </c>
      <c r="E39" s="64">
        <v>1985</v>
      </c>
      <c r="F39" s="65" t="s">
        <v>10</v>
      </c>
      <c r="G39" s="66">
        <v>2</v>
      </c>
      <c r="H39" s="66">
        <v>2</v>
      </c>
      <c r="I39" s="67">
        <v>620.20000000000005</v>
      </c>
      <c r="J39" s="67">
        <v>567</v>
      </c>
      <c r="K39" s="66">
        <v>26</v>
      </c>
      <c r="L39" s="59">
        <f>'Приложение 2'!C41</f>
        <v>2310005.5299999998</v>
      </c>
      <c r="M39" s="60">
        <v>0</v>
      </c>
      <c r="N39" s="60">
        <v>0</v>
      </c>
      <c r="O39" s="60">
        <v>0</v>
      </c>
      <c r="P39" s="60">
        <f t="shared" si="5"/>
        <v>2310005.5299999998</v>
      </c>
      <c r="Q39" s="60">
        <v>0</v>
      </c>
      <c r="R39" s="60">
        <v>0</v>
      </c>
      <c r="S39" s="61" t="s">
        <v>75</v>
      </c>
    </row>
    <row r="40" spans="1:19" ht="12" customHeight="1" x14ac:dyDescent="0.2">
      <c r="A40" s="50">
        <v>3</v>
      </c>
      <c r="B40" s="62" t="s">
        <v>78</v>
      </c>
      <c r="C40" s="63" t="s">
        <v>57</v>
      </c>
      <c r="D40" s="53" t="s">
        <v>56</v>
      </c>
      <c r="E40" s="64">
        <v>1986</v>
      </c>
      <c r="F40" s="65" t="s">
        <v>10</v>
      </c>
      <c r="G40" s="66">
        <v>2</v>
      </c>
      <c r="H40" s="66">
        <v>2</v>
      </c>
      <c r="I40" s="67">
        <v>659.6</v>
      </c>
      <c r="J40" s="67">
        <v>602</v>
      </c>
      <c r="K40" s="66">
        <v>28</v>
      </c>
      <c r="L40" s="59">
        <f>'Приложение 2'!C42</f>
        <v>2310005.5299999998</v>
      </c>
      <c r="M40" s="60">
        <v>0</v>
      </c>
      <c r="N40" s="60">
        <v>0</v>
      </c>
      <c r="O40" s="60">
        <v>0</v>
      </c>
      <c r="P40" s="60">
        <f t="shared" si="5"/>
        <v>2310005.5299999998</v>
      </c>
      <c r="Q40" s="60">
        <v>0</v>
      </c>
      <c r="R40" s="60">
        <v>0</v>
      </c>
      <c r="S40" s="61" t="s">
        <v>75</v>
      </c>
    </row>
    <row r="41" spans="1:19" ht="12" customHeight="1" x14ac:dyDescent="0.2">
      <c r="A41" s="50">
        <v>4</v>
      </c>
      <c r="B41" s="62" t="s">
        <v>70</v>
      </c>
      <c r="C41" s="63" t="s">
        <v>57</v>
      </c>
      <c r="D41" s="53" t="s">
        <v>56</v>
      </c>
      <c r="E41" s="64">
        <v>1961</v>
      </c>
      <c r="F41" s="65" t="s">
        <v>10</v>
      </c>
      <c r="G41" s="66">
        <v>2</v>
      </c>
      <c r="H41" s="66">
        <v>1</v>
      </c>
      <c r="I41" s="67">
        <v>406.4</v>
      </c>
      <c r="J41" s="67">
        <v>378</v>
      </c>
      <c r="K41" s="66">
        <v>80</v>
      </c>
      <c r="L41" s="59">
        <f>'Приложение 2'!C43</f>
        <v>1453849.63</v>
      </c>
      <c r="M41" s="60">
        <v>0</v>
      </c>
      <c r="N41" s="60">
        <v>0</v>
      </c>
      <c r="O41" s="60">
        <v>0</v>
      </c>
      <c r="P41" s="60">
        <f t="shared" si="5"/>
        <v>1453849.63</v>
      </c>
      <c r="Q41" s="60">
        <v>0</v>
      </c>
      <c r="R41" s="71">
        <v>0</v>
      </c>
      <c r="S41" s="61" t="s">
        <v>75</v>
      </c>
    </row>
    <row r="42" spans="1:19" ht="12" customHeight="1" x14ac:dyDescent="0.2">
      <c r="A42" s="50">
        <v>5</v>
      </c>
      <c r="B42" s="62" t="s">
        <v>73</v>
      </c>
      <c r="C42" s="63" t="s">
        <v>57</v>
      </c>
      <c r="D42" s="53" t="s">
        <v>56</v>
      </c>
      <c r="E42" s="64">
        <v>1930</v>
      </c>
      <c r="F42" s="65" t="s">
        <v>10</v>
      </c>
      <c r="G42" s="66">
        <v>3</v>
      </c>
      <c r="H42" s="66">
        <v>2</v>
      </c>
      <c r="I42" s="67">
        <v>917.1</v>
      </c>
      <c r="J42" s="67">
        <v>756.6</v>
      </c>
      <c r="K42" s="66">
        <v>35</v>
      </c>
      <c r="L42" s="59">
        <f>'Приложение 2'!C44</f>
        <v>2242563.0600000005</v>
      </c>
      <c r="M42" s="60">
        <v>0</v>
      </c>
      <c r="N42" s="60">
        <v>0</v>
      </c>
      <c r="O42" s="60">
        <v>0</v>
      </c>
      <c r="P42" s="60">
        <f t="shared" si="5"/>
        <v>2242563.0600000005</v>
      </c>
      <c r="Q42" s="60">
        <v>0</v>
      </c>
      <c r="R42" s="71">
        <v>0</v>
      </c>
      <c r="S42" s="61" t="s">
        <v>75</v>
      </c>
    </row>
    <row r="43" spans="1:19" ht="12" customHeight="1" x14ac:dyDescent="0.2">
      <c r="A43" s="50">
        <v>6</v>
      </c>
      <c r="B43" s="62" t="s">
        <v>81</v>
      </c>
      <c r="C43" s="63" t="s">
        <v>58</v>
      </c>
      <c r="D43" s="53" t="s">
        <v>56</v>
      </c>
      <c r="E43" s="64">
        <v>1917</v>
      </c>
      <c r="F43" s="65" t="s">
        <v>10</v>
      </c>
      <c r="G43" s="66">
        <v>2</v>
      </c>
      <c r="H43" s="66">
        <v>1</v>
      </c>
      <c r="I43" s="67">
        <v>459.6</v>
      </c>
      <c r="J43" s="67">
        <v>421.6</v>
      </c>
      <c r="K43" s="66">
        <v>7</v>
      </c>
      <c r="L43" s="59">
        <f>'Приложение 2'!C45</f>
        <v>1392061.03</v>
      </c>
      <c r="M43" s="60">
        <v>0</v>
      </c>
      <c r="N43" s="60">
        <v>0</v>
      </c>
      <c r="O43" s="60">
        <v>0</v>
      </c>
      <c r="P43" s="60">
        <f t="shared" si="5"/>
        <v>1392061.03</v>
      </c>
      <c r="Q43" s="60">
        <v>0</v>
      </c>
      <c r="R43" s="60">
        <v>0</v>
      </c>
      <c r="S43" s="61" t="s">
        <v>75</v>
      </c>
    </row>
    <row r="44" spans="1:19" ht="12" customHeight="1" x14ac:dyDescent="0.2">
      <c r="A44" s="50">
        <v>7</v>
      </c>
      <c r="B44" s="62" t="s">
        <v>82</v>
      </c>
      <c r="C44" s="63" t="s">
        <v>57</v>
      </c>
      <c r="D44" s="53" t="s">
        <v>56</v>
      </c>
      <c r="E44" s="64">
        <v>1937</v>
      </c>
      <c r="F44" s="65" t="s">
        <v>10</v>
      </c>
      <c r="G44" s="66">
        <v>2</v>
      </c>
      <c r="H44" s="66">
        <v>1</v>
      </c>
      <c r="I44" s="67">
        <v>345.2</v>
      </c>
      <c r="J44" s="67">
        <v>311.2</v>
      </c>
      <c r="K44" s="66">
        <v>10</v>
      </c>
      <c r="L44" s="59">
        <f>'Приложение 2'!C46</f>
        <v>1432849.58</v>
      </c>
      <c r="M44" s="60">
        <v>0</v>
      </c>
      <c r="N44" s="60">
        <v>0</v>
      </c>
      <c r="O44" s="60">
        <v>0</v>
      </c>
      <c r="P44" s="60">
        <f t="shared" si="5"/>
        <v>1432849.58</v>
      </c>
      <c r="Q44" s="60">
        <v>0</v>
      </c>
      <c r="R44" s="60">
        <v>0</v>
      </c>
      <c r="S44" s="61" t="s">
        <v>75</v>
      </c>
    </row>
    <row r="45" spans="1:19" ht="12" customHeight="1" x14ac:dyDescent="0.2">
      <c r="A45" s="50">
        <v>8</v>
      </c>
      <c r="B45" s="62" t="s">
        <v>83</v>
      </c>
      <c r="C45" s="63" t="s">
        <v>57</v>
      </c>
      <c r="D45" s="53" t="s">
        <v>56</v>
      </c>
      <c r="E45" s="64">
        <v>1960</v>
      </c>
      <c r="F45" s="65" t="s">
        <v>10</v>
      </c>
      <c r="G45" s="66">
        <v>2</v>
      </c>
      <c r="H45" s="66">
        <v>1</v>
      </c>
      <c r="I45" s="67">
        <v>296.7</v>
      </c>
      <c r="J45" s="67">
        <v>274.5</v>
      </c>
      <c r="K45" s="66">
        <v>13</v>
      </c>
      <c r="L45" s="59">
        <f>'Приложение 2'!C47</f>
        <v>1453849.63</v>
      </c>
      <c r="M45" s="60">
        <v>0</v>
      </c>
      <c r="N45" s="60">
        <v>0</v>
      </c>
      <c r="O45" s="60">
        <v>0</v>
      </c>
      <c r="P45" s="60">
        <f t="shared" si="5"/>
        <v>1453849.63</v>
      </c>
      <c r="Q45" s="60">
        <v>0</v>
      </c>
      <c r="R45" s="60">
        <v>0</v>
      </c>
      <c r="S45" s="61" t="s">
        <v>75</v>
      </c>
    </row>
    <row r="46" spans="1:19" ht="12" customHeight="1" x14ac:dyDescent="0.2">
      <c r="A46" s="50">
        <v>9</v>
      </c>
      <c r="B46" s="62" t="s">
        <v>84</v>
      </c>
      <c r="C46" s="63" t="s">
        <v>57</v>
      </c>
      <c r="D46" s="53" t="s">
        <v>55</v>
      </c>
      <c r="E46" s="64">
        <v>1964</v>
      </c>
      <c r="F46" s="65" t="s">
        <v>10</v>
      </c>
      <c r="G46" s="66">
        <v>4</v>
      </c>
      <c r="H46" s="66">
        <v>4</v>
      </c>
      <c r="I46" s="67">
        <v>2737.3</v>
      </c>
      <c r="J46" s="67">
        <v>2544.3000000000002</v>
      </c>
      <c r="K46" s="66">
        <v>116</v>
      </c>
      <c r="L46" s="59">
        <f>'Приложение 2'!C48</f>
        <v>5250012.57</v>
      </c>
      <c r="M46" s="60">
        <v>0</v>
      </c>
      <c r="N46" s="60">
        <v>0</v>
      </c>
      <c r="O46" s="60">
        <v>0</v>
      </c>
      <c r="P46" s="60">
        <f t="shared" si="5"/>
        <v>5250012.57</v>
      </c>
      <c r="Q46" s="60">
        <v>0</v>
      </c>
      <c r="R46" s="60">
        <v>0</v>
      </c>
      <c r="S46" s="61" t="s">
        <v>75</v>
      </c>
    </row>
    <row r="47" spans="1:19" ht="12" customHeight="1" x14ac:dyDescent="0.2">
      <c r="A47" s="50">
        <v>10</v>
      </c>
      <c r="B47" s="62" t="s">
        <v>89</v>
      </c>
      <c r="C47" s="63" t="s">
        <v>57</v>
      </c>
      <c r="D47" s="53" t="s">
        <v>56</v>
      </c>
      <c r="E47" s="64">
        <v>1961</v>
      </c>
      <c r="F47" s="65" t="s">
        <v>10</v>
      </c>
      <c r="G47" s="66">
        <v>2</v>
      </c>
      <c r="H47" s="66">
        <v>1</v>
      </c>
      <c r="I47" s="67">
        <v>688.8</v>
      </c>
      <c r="J47" s="67">
        <v>639.6</v>
      </c>
      <c r="K47" s="66">
        <v>29</v>
      </c>
      <c r="L47" s="59">
        <f>'Приложение 2'!C49</f>
        <v>2369774.9</v>
      </c>
      <c r="M47" s="60">
        <v>0</v>
      </c>
      <c r="N47" s="60">
        <v>0</v>
      </c>
      <c r="O47" s="60">
        <v>0</v>
      </c>
      <c r="P47" s="60">
        <f t="shared" si="5"/>
        <v>2369774.9</v>
      </c>
      <c r="Q47" s="60">
        <v>0</v>
      </c>
      <c r="R47" s="60">
        <v>0</v>
      </c>
      <c r="S47" s="61" t="s">
        <v>75</v>
      </c>
    </row>
    <row r="48" spans="1:19" ht="12" customHeight="1" x14ac:dyDescent="0.2">
      <c r="A48" s="50">
        <v>11</v>
      </c>
      <c r="B48" s="62" t="s">
        <v>92</v>
      </c>
      <c r="C48" s="63" t="s">
        <v>57</v>
      </c>
      <c r="D48" s="53" t="s">
        <v>56</v>
      </c>
      <c r="E48" s="64">
        <v>1917</v>
      </c>
      <c r="F48" s="65" t="s">
        <v>10</v>
      </c>
      <c r="G48" s="66">
        <v>2</v>
      </c>
      <c r="H48" s="66">
        <v>1</v>
      </c>
      <c r="I48" s="67">
        <v>235.4</v>
      </c>
      <c r="J48" s="67">
        <v>214.3</v>
      </c>
      <c r="K48" s="66">
        <v>10</v>
      </c>
      <c r="L48" s="59">
        <f>'Приложение 2'!C50</f>
        <v>918348.36</v>
      </c>
      <c r="M48" s="60">
        <v>0</v>
      </c>
      <c r="N48" s="60">
        <v>0</v>
      </c>
      <c r="O48" s="60">
        <v>0</v>
      </c>
      <c r="P48" s="60">
        <f t="shared" si="5"/>
        <v>918348.36</v>
      </c>
      <c r="Q48" s="60">
        <v>0</v>
      </c>
      <c r="R48" s="60">
        <v>0</v>
      </c>
      <c r="S48" s="61" t="s">
        <v>75</v>
      </c>
    </row>
    <row r="49" spans="1:19" ht="12" customHeight="1" x14ac:dyDescent="0.2">
      <c r="A49" s="50">
        <v>12</v>
      </c>
      <c r="B49" s="62" t="s">
        <v>93</v>
      </c>
      <c r="C49" s="63" t="s">
        <v>57</v>
      </c>
      <c r="D49" s="53" t="s">
        <v>56</v>
      </c>
      <c r="E49" s="64">
        <v>1917</v>
      </c>
      <c r="F49" s="65" t="s">
        <v>10</v>
      </c>
      <c r="G49" s="66">
        <v>2</v>
      </c>
      <c r="H49" s="66">
        <v>1</v>
      </c>
      <c r="I49" s="67">
        <v>377.2</v>
      </c>
      <c r="J49" s="67">
        <v>347.5</v>
      </c>
      <c r="K49" s="66">
        <v>27</v>
      </c>
      <c r="L49" s="59">
        <f>'Приложение 2'!C51</f>
        <v>1472830.45</v>
      </c>
      <c r="M49" s="60">
        <v>0</v>
      </c>
      <c r="N49" s="60">
        <v>0</v>
      </c>
      <c r="O49" s="60">
        <v>0</v>
      </c>
      <c r="P49" s="60">
        <f t="shared" si="5"/>
        <v>1472830.45</v>
      </c>
      <c r="Q49" s="60">
        <v>0</v>
      </c>
      <c r="R49" s="60">
        <v>0</v>
      </c>
      <c r="S49" s="61" t="s">
        <v>75</v>
      </c>
    </row>
    <row r="50" spans="1:19" ht="12" customHeight="1" x14ac:dyDescent="0.2">
      <c r="A50" s="50">
        <v>13</v>
      </c>
      <c r="B50" s="62" t="s">
        <v>95</v>
      </c>
      <c r="C50" s="63" t="s">
        <v>57</v>
      </c>
      <c r="D50" s="53" t="s">
        <v>56</v>
      </c>
      <c r="E50" s="64">
        <v>1958</v>
      </c>
      <c r="F50" s="65" t="s">
        <v>10</v>
      </c>
      <c r="G50" s="66">
        <v>2</v>
      </c>
      <c r="H50" s="66">
        <v>1</v>
      </c>
      <c r="I50" s="67">
        <v>469.6</v>
      </c>
      <c r="J50" s="67">
        <v>425.6</v>
      </c>
      <c r="K50" s="66">
        <v>17</v>
      </c>
      <c r="L50" s="59">
        <f>'Приложение 2'!C52</f>
        <v>1635580.8399999999</v>
      </c>
      <c r="M50" s="60">
        <v>0</v>
      </c>
      <c r="N50" s="60">
        <v>0</v>
      </c>
      <c r="O50" s="60">
        <v>0</v>
      </c>
      <c r="P50" s="60">
        <f t="shared" si="5"/>
        <v>1635580.8399999999</v>
      </c>
      <c r="Q50" s="60">
        <v>0</v>
      </c>
      <c r="R50" s="60">
        <v>0</v>
      </c>
      <c r="S50" s="61" t="s">
        <v>75</v>
      </c>
    </row>
    <row r="51" spans="1:19" ht="12" customHeight="1" x14ac:dyDescent="0.2">
      <c r="A51" s="50">
        <v>14</v>
      </c>
      <c r="B51" s="62" t="s">
        <v>96</v>
      </c>
      <c r="C51" s="63" t="s">
        <v>57</v>
      </c>
      <c r="D51" s="53" t="s">
        <v>56</v>
      </c>
      <c r="E51" s="64">
        <v>1952</v>
      </c>
      <c r="F51" s="65" t="s">
        <v>10</v>
      </c>
      <c r="G51" s="66">
        <v>2</v>
      </c>
      <c r="H51" s="66">
        <v>1</v>
      </c>
      <c r="I51" s="67">
        <v>430.8</v>
      </c>
      <c r="J51" s="67">
        <v>386.8</v>
      </c>
      <c r="K51" s="66">
        <v>14</v>
      </c>
      <c r="L51" s="59">
        <f>'Приложение 2'!C53</f>
        <v>1482926.63</v>
      </c>
      <c r="M51" s="60">
        <v>0</v>
      </c>
      <c r="N51" s="60">
        <v>0</v>
      </c>
      <c r="O51" s="60">
        <v>0</v>
      </c>
      <c r="P51" s="60">
        <f t="shared" si="5"/>
        <v>1482926.63</v>
      </c>
      <c r="Q51" s="60">
        <v>0</v>
      </c>
      <c r="R51" s="60">
        <v>0</v>
      </c>
      <c r="S51" s="61" t="s">
        <v>75</v>
      </c>
    </row>
    <row r="52" spans="1:19" ht="12" customHeight="1" x14ac:dyDescent="0.2">
      <c r="A52" s="50">
        <v>15</v>
      </c>
      <c r="B52" s="62" t="s">
        <v>100</v>
      </c>
      <c r="C52" s="63" t="s">
        <v>57</v>
      </c>
      <c r="D52" s="53" t="s">
        <v>56</v>
      </c>
      <c r="E52" s="64">
        <v>1954</v>
      </c>
      <c r="F52" s="65" t="s">
        <v>10</v>
      </c>
      <c r="G52" s="66">
        <v>2</v>
      </c>
      <c r="H52" s="66">
        <v>2</v>
      </c>
      <c r="I52" s="67">
        <v>571.5</v>
      </c>
      <c r="J52" s="67">
        <v>437.5</v>
      </c>
      <c r="K52" s="66">
        <v>17</v>
      </c>
      <c r="L52" s="59">
        <f>'Приложение 2'!C54</f>
        <v>2012370.2000000002</v>
      </c>
      <c r="M52" s="60">
        <v>0</v>
      </c>
      <c r="N52" s="60">
        <v>0</v>
      </c>
      <c r="O52" s="60">
        <v>0</v>
      </c>
      <c r="P52" s="60">
        <f t="shared" si="5"/>
        <v>2012370.2000000002</v>
      </c>
      <c r="Q52" s="60">
        <v>0</v>
      </c>
      <c r="R52" s="60">
        <v>0</v>
      </c>
      <c r="S52" s="61" t="s">
        <v>75</v>
      </c>
    </row>
    <row r="53" spans="1:19" ht="24" customHeight="1" x14ac:dyDescent="0.2">
      <c r="A53" s="94" t="s">
        <v>22</v>
      </c>
      <c r="B53" s="94"/>
      <c r="C53" s="61"/>
      <c r="D53" s="68"/>
      <c r="E53" s="48" t="s">
        <v>28</v>
      </c>
      <c r="F53" s="48" t="s">
        <v>28</v>
      </c>
      <c r="G53" s="48" t="s">
        <v>28</v>
      </c>
      <c r="H53" s="48" t="s">
        <v>28</v>
      </c>
      <c r="I53" s="69">
        <f t="shared" ref="I53:R53" si="6">SUM(I38:I52)</f>
        <v>9739.4</v>
      </c>
      <c r="J53" s="69">
        <f t="shared" si="6"/>
        <v>8777.7000000000007</v>
      </c>
      <c r="K53" s="72">
        <f t="shared" si="6"/>
        <v>467</v>
      </c>
      <c r="L53" s="69">
        <f t="shared" si="6"/>
        <v>29954148.629999995</v>
      </c>
      <c r="M53" s="69">
        <f t="shared" si="6"/>
        <v>0</v>
      </c>
      <c r="N53" s="69">
        <f t="shared" si="6"/>
        <v>0</v>
      </c>
      <c r="O53" s="69">
        <f t="shared" si="6"/>
        <v>0</v>
      </c>
      <c r="P53" s="69">
        <f t="shared" si="6"/>
        <v>29954148.629999995</v>
      </c>
      <c r="Q53" s="69">
        <f t="shared" si="6"/>
        <v>0</v>
      </c>
      <c r="R53" s="69">
        <f t="shared" si="6"/>
        <v>0</v>
      </c>
      <c r="S53" s="60"/>
    </row>
  </sheetData>
  <mergeCells count="33">
    <mergeCell ref="A53:B53"/>
    <mergeCell ref="A37:S37"/>
    <mergeCell ref="A36:S36"/>
    <mergeCell ref="A35:B35"/>
    <mergeCell ref="A25:S25"/>
    <mergeCell ref="A26:S26"/>
    <mergeCell ref="S5:S9"/>
    <mergeCell ref="H2:S2"/>
    <mergeCell ref="A3:S3"/>
    <mergeCell ref="A5:A9"/>
    <mergeCell ref="B5:B9"/>
    <mergeCell ref="L6:L8"/>
    <mergeCell ref="M6:R6"/>
    <mergeCell ref="M7:M8"/>
    <mergeCell ref="N7:N8"/>
    <mergeCell ref="P7:Q7"/>
    <mergeCell ref="R7:R8"/>
    <mergeCell ref="J1:S1"/>
    <mergeCell ref="A11:B11"/>
    <mergeCell ref="A12:S12"/>
    <mergeCell ref="A13:S13"/>
    <mergeCell ref="A24:B24"/>
    <mergeCell ref="C5:C9"/>
    <mergeCell ref="D5:D9"/>
    <mergeCell ref="E5:E9"/>
    <mergeCell ref="F5:F9"/>
    <mergeCell ref="G5:G9"/>
    <mergeCell ref="H5:H9"/>
    <mergeCell ref="I5:I8"/>
    <mergeCell ref="J5:J8"/>
    <mergeCell ref="K5:K8"/>
    <mergeCell ref="L5:R5"/>
    <mergeCell ref="O7:O8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opLeftCell="C1" zoomScale="84" zoomScaleNormal="84" workbookViewId="0">
      <selection activeCell="S1" sqref="S1:AC1"/>
    </sheetView>
  </sheetViews>
  <sheetFormatPr defaultRowHeight="12.75" x14ac:dyDescent="0.2"/>
  <cols>
    <col min="1" max="1" width="4.1640625" customWidth="1"/>
    <col min="2" max="2" width="40.5" customWidth="1"/>
    <col min="3" max="3" width="12.5" customWidth="1"/>
    <col min="4" max="4" width="9.6640625" customWidth="1"/>
    <col min="5" max="5" width="9.83203125" customWidth="1"/>
    <col min="6" max="6" width="10.6640625" customWidth="1"/>
    <col min="7" max="7" width="8.5" customWidth="1"/>
    <col min="8" max="8" width="10.33203125" customWidth="1"/>
    <col min="9" max="9" width="9.5" bestFit="1" customWidth="1"/>
    <col min="10" max="10" width="9.83203125" customWidth="1"/>
    <col min="11" max="11" width="3.33203125" customWidth="1"/>
    <col min="12" max="12" width="12" customWidth="1"/>
    <col min="13" max="13" width="8.1640625" customWidth="1"/>
    <col min="14" max="14" width="9.33203125" customWidth="1"/>
    <col min="15" max="15" width="13" customWidth="1"/>
    <col min="16" max="16" width="6.33203125" customWidth="1"/>
    <col min="17" max="18" width="10.5" customWidth="1"/>
    <col min="19" max="19" width="9.6640625" customWidth="1"/>
    <col min="20" max="23" width="4.33203125" customWidth="1"/>
    <col min="24" max="24" width="4.5" customWidth="1"/>
    <col min="25" max="25" width="8.5" customWidth="1"/>
    <col min="26" max="26" width="10.33203125" customWidth="1"/>
    <col min="27" max="27" width="12" customWidth="1"/>
    <col min="28" max="28" width="11.83203125" bestFit="1" customWidth="1"/>
    <col min="29" max="29" width="7.6640625" customWidth="1"/>
  </cols>
  <sheetData>
    <row r="1" spans="1:29" ht="47.25" customHeight="1" x14ac:dyDescent="0.2">
      <c r="A1" s="2"/>
      <c r="B1" s="11"/>
      <c r="C1" s="13"/>
      <c r="D1" s="4"/>
      <c r="E1" s="4"/>
      <c r="F1" s="15"/>
      <c r="G1" s="15"/>
      <c r="H1" s="15"/>
      <c r="I1" s="15"/>
      <c r="J1" s="15"/>
      <c r="K1" s="5"/>
      <c r="L1" s="7"/>
      <c r="M1" s="7"/>
      <c r="N1" s="7"/>
      <c r="O1" s="2"/>
      <c r="P1" s="8"/>
      <c r="Q1" s="8"/>
      <c r="R1" s="2"/>
      <c r="S1" s="93" t="s">
        <v>118</v>
      </c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29" ht="45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93" t="s">
        <v>106</v>
      </c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 spans="1:29" ht="12.75" customHeight="1" x14ac:dyDescent="0.2">
      <c r="A3" s="16"/>
      <c r="B3" s="11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2" customHeight="1" x14ac:dyDescent="0.2">
      <c r="A4" s="136" t="s">
        <v>108</v>
      </c>
      <c r="B4" s="136"/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6"/>
      <c r="AB4" s="136"/>
      <c r="AC4" s="137"/>
    </row>
    <row r="5" spans="1:29" ht="12" customHeight="1" x14ac:dyDescent="0.2">
      <c r="A5" s="90"/>
      <c r="B5" s="90"/>
      <c r="C5" s="91"/>
      <c r="D5" s="90"/>
      <c r="E5" s="90"/>
      <c r="F5" s="90"/>
      <c r="G5" s="90"/>
      <c r="H5" s="90"/>
      <c r="I5" s="90"/>
      <c r="J5" s="90"/>
      <c r="K5" s="92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21" customHeight="1" x14ac:dyDescent="0.2">
      <c r="A6" s="117" t="s">
        <v>39</v>
      </c>
      <c r="B6" s="117" t="s">
        <v>2</v>
      </c>
      <c r="C6" s="110" t="s">
        <v>12</v>
      </c>
      <c r="D6" s="106" t="s">
        <v>30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38" t="s">
        <v>13</v>
      </c>
      <c r="W6" s="139"/>
      <c r="X6" s="139"/>
      <c r="Y6" s="139"/>
      <c r="Z6" s="139"/>
      <c r="AA6" s="139"/>
      <c r="AB6" s="139"/>
      <c r="AC6" s="140"/>
    </row>
    <row r="7" spans="1:29" ht="21" customHeight="1" x14ac:dyDescent="0.2">
      <c r="A7" s="118"/>
      <c r="B7" s="118"/>
      <c r="C7" s="111"/>
      <c r="D7" s="138" t="s">
        <v>48</v>
      </c>
      <c r="E7" s="139"/>
      <c r="F7" s="139"/>
      <c r="G7" s="139"/>
      <c r="H7" s="139"/>
      <c r="I7" s="139"/>
      <c r="J7" s="140"/>
      <c r="K7" s="130" t="s">
        <v>14</v>
      </c>
      <c r="L7" s="127"/>
      <c r="M7" s="130" t="s">
        <v>15</v>
      </c>
      <c r="N7" s="131"/>
      <c r="O7" s="132"/>
      <c r="P7" s="130" t="s">
        <v>16</v>
      </c>
      <c r="Q7" s="127"/>
      <c r="R7" s="130" t="s">
        <v>17</v>
      </c>
      <c r="S7" s="127"/>
      <c r="T7" s="130" t="s">
        <v>18</v>
      </c>
      <c r="U7" s="127"/>
      <c r="V7" s="126" t="s">
        <v>0</v>
      </c>
      <c r="W7" s="127"/>
      <c r="X7" s="126" t="s">
        <v>49</v>
      </c>
      <c r="Y7" s="127"/>
      <c r="Z7" s="120" t="s">
        <v>50</v>
      </c>
      <c r="AA7" s="120" t="s">
        <v>51</v>
      </c>
      <c r="AB7" s="120" t="s">
        <v>52</v>
      </c>
      <c r="AC7" s="120" t="s">
        <v>1</v>
      </c>
    </row>
    <row r="8" spans="1:29" ht="78" customHeight="1" x14ac:dyDescent="0.2">
      <c r="A8" s="118"/>
      <c r="B8" s="118"/>
      <c r="C8" s="112"/>
      <c r="D8" s="77" t="s">
        <v>53</v>
      </c>
      <c r="E8" s="77" t="s">
        <v>59</v>
      </c>
      <c r="F8" s="78" t="s">
        <v>60</v>
      </c>
      <c r="G8" s="79" t="s">
        <v>61</v>
      </c>
      <c r="H8" s="74" t="s">
        <v>62</v>
      </c>
      <c r="I8" s="80" t="s">
        <v>63</v>
      </c>
      <c r="J8" s="80" t="s">
        <v>64</v>
      </c>
      <c r="K8" s="128"/>
      <c r="L8" s="129"/>
      <c r="M8" s="133"/>
      <c r="N8" s="134"/>
      <c r="O8" s="135"/>
      <c r="P8" s="128"/>
      <c r="Q8" s="129"/>
      <c r="R8" s="128"/>
      <c r="S8" s="129"/>
      <c r="T8" s="128"/>
      <c r="U8" s="129"/>
      <c r="V8" s="128"/>
      <c r="W8" s="129"/>
      <c r="X8" s="128"/>
      <c r="Y8" s="129"/>
      <c r="Z8" s="141"/>
      <c r="AA8" s="122"/>
      <c r="AB8" s="122"/>
      <c r="AC8" s="122"/>
    </row>
    <row r="9" spans="1:29" ht="9" customHeight="1" x14ac:dyDescent="0.2">
      <c r="A9" s="118"/>
      <c r="B9" s="118"/>
      <c r="C9" s="110" t="s">
        <v>7</v>
      </c>
      <c r="D9" s="107" t="s">
        <v>7</v>
      </c>
      <c r="E9" s="107" t="s">
        <v>7</v>
      </c>
      <c r="F9" s="107" t="s">
        <v>7</v>
      </c>
      <c r="G9" s="107" t="s">
        <v>7</v>
      </c>
      <c r="H9" s="107" t="s">
        <v>7</v>
      </c>
      <c r="I9" s="107" t="s">
        <v>7</v>
      </c>
      <c r="J9" s="107" t="s">
        <v>7</v>
      </c>
      <c r="K9" s="123" t="s">
        <v>19</v>
      </c>
      <c r="L9" s="117" t="s">
        <v>7</v>
      </c>
      <c r="M9" s="120" t="s">
        <v>102</v>
      </c>
      <c r="N9" s="110" t="s">
        <v>31</v>
      </c>
      <c r="O9" s="110" t="s">
        <v>7</v>
      </c>
      <c r="P9" s="117" t="s">
        <v>31</v>
      </c>
      <c r="Q9" s="117" t="s">
        <v>7</v>
      </c>
      <c r="R9" s="117" t="s">
        <v>31</v>
      </c>
      <c r="S9" s="117" t="s">
        <v>7</v>
      </c>
      <c r="T9" s="117" t="s">
        <v>32</v>
      </c>
      <c r="U9" s="117" t="s">
        <v>7</v>
      </c>
      <c r="V9" s="117" t="s">
        <v>31</v>
      </c>
      <c r="W9" s="117" t="s">
        <v>7</v>
      </c>
      <c r="X9" s="117" t="s">
        <v>31</v>
      </c>
      <c r="Y9" s="117" t="s">
        <v>7</v>
      </c>
      <c r="Z9" s="117" t="s">
        <v>7</v>
      </c>
      <c r="AA9" s="117" t="s">
        <v>7</v>
      </c>
      <c r="AB9" s="117" t="s">
        <v>7</v>
      </c>
      <c r="AC9" s="117" t="s">
        <v>7</v>
      </c>
    </row>
    <row r="10" spans="1:29" ht="9.75" customHeight="1" x14ac:dyDescent="0.2">
      <c r="A10" s="118"/>
      <c r="B10" s="118"/>
      <c r="C10" s="111"/>
      <c r="D10" s="108"/>
      <c r="E10" s="108"/>
      <c r="F10" s="108"/>
      <c r="G10" s="108"/>
      <c r="H10" s="108"/>
      <c r="I10" s="108"/>
      <c r="J10" s="108"/>
      <c r="K10" s="124"/>
      <c r="L10" s="118"/>
      <c r="M10" s="121"/>
      <c r="N10" s="111"/>
      <c r="O10" s="111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</row>
    <row r="11" spans="1:29" ht="25.5" customHeight="1" x14ac:dyDescent="0.2">
      <c r="A11" s="119"/>
      <c r="B11" s="119"/>
      <c r="C11" s="112"/>
      <c r="D11" s="109"/>
      <c r="E11" s="109"/>
      <c r="F11" s="109"/>
      <c r="G11" s="109"/>
      <c r="H11" s="109"/>
      <c r="I11" s="109"/>
      <c r="J11" s="109"/>
      <c r="K11" s="125"/>
      <c r="L11" s="119"/>
      <c r="M11" s="122"/>
      <c r="N11" s="112"/>
      <c r="O11" s="112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</row>
    <row r="12" spans="1:29" ht="12" customHeight="1" x14ac:dyDescent="0.2">
      <c r="A12" s="76" t="s">
        <v>8</v>
      </c>
      <c r="B12" s="76" t="s">
        <v>9</v>
      </c>
      <c r="C12" s="76">
        <v>3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76">
        <v>15</v>
      </c>
      <c r="P12" s="76">
        <v>16</v>
      </c>
      <c r="Q12" s="76">
        <v>17</v>
      </c>
      <c r="R12" s="76">
        <v>18</v>
      </c>
      <c r="S12" s="76">
        <v>19</v>
      </c>
      <c r="T12" s="76">
        <v>20</v>
      </c>
      <c r="U12" s="76">
        <v>21</v>
      </c>
      <c r="V12" s="76">
        <v>22</v>
      </c>
      <c r="W12" s="76">
        <v>23</v>
      </c>
      <c r="X12" s="76">
        <v>24</v>
      </c>
      <c r="Y12" s="76">
        <v>25</v>
      </c>
      <c r="Z12" s="76">
        <v>26</v>
      </c>
      <c r="AA12" s="76">
        <v>27</v>
      </c>
      <c r="AB12" s="76">
        <v>28</v>
      </c>
      <c r="AC12" s="76">
        <v>29</v>
      </c>
    </row>
    <row r="13" spans="1:29" s="73" customFormat="1" ht="24" customHeight="1" x14ac:dyDescent="0.2">
      <c r="A13" s="94" t="s">
        <v>117</v>
      </c>
      <c r="B13" s="94"/>
      <c r="C13" s="81">
        <f>C26+C37+C55</f>
        <v>95527804.439999998</v>
      </c>
      <c r="D13" s="81">
        <f>D26+D37+D55</f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2">
        <f>K26+K37+K55</f>
        <v>2</v>
      </c>
      <c r="L13" s="81">
        <f>L26+L37+L55</f>
        <v>4307037.4000000004</v>
      </c>
      <c r="M13" s="83" t="s">
        <v>28</v>
      </c>
      <c r="N13" s="81">
        <f>N26+N37+N55</f>
        <v>22722.560000000001</v>
      </c>
      <c r="O13" s="81">
        <f>O26+O37+O55</f>
        <v>86890386.699999988</v>
      </c>
      <c r="P13" s="81">
        <f>P26+P37+P55</f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f>AA26+AA37+AA55</f>
        <v>2886920.25</v>
      </c>
      <c r="AB13" s="81">
        <f>AB26+AB37+AB55</f>
        <v>1443460.0899999999</v>
      </c>
      <c r="AC13" s="81">
        <v>0</v>
      </c>
    </row>
    <row r="14" spans="1:29" ht="12" customHeight="1" x14ac:dyDescent="0.2">
      <c r="A14" s="115" t="s">
        <v>65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ht="12" customHeight="1" x14ac:dyDescent="0.2">
      <c r="A15" s="98" t="s">
        <v>21</v>
      </c>
      <c r="B15" s="98"/>
      <c r="C15" s="98"/>
      <c r="D15" s="98"/>
      <c r="E15" s="98"/>
      <c r="F15" s="114"/>
      <c r="G15" s="114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</row>
    <row r="16" spans="1:29" ht="12" customHeight="1" x14ac:dyDescent="0.2">
      <c r="A16" s="50">
        <v>1</v>
      </c>
      <c r="B16" s="51" t="s">
        <v>67</v>
      </c>
      <c r="C16" s="59">
        <f t="shared" ref="C16:C23" si="0">O16+AA16+AB16</f>
        <v>4092677.86</v>
      </c>
      <c r="D16" s="60">
        <v>0</v>
      </c>
      <c r="E16" s="59">
        <v>0</v>
      </c>
      <c r="F16" s="59">
        <v>0</v>
      </c>
      <c r="G16" s="59">
        <v>0</v>
      </c>
      <c r="H16" s="60">
        <v>0</v>
      </c>
      <c r="I16" s="60">
        <v>0</v>
      </c>
      <c r="J16" s="60">
        <v>0</v>
      </c>
      <c r="K16" s="84">
        <v>0</v>
      </c>
      <c r="L16" s="60">
        <v>0</v>
      </c>
      <c r="M16" s="85" t="s">
        <v>38</v>
      </c>
      <c r="N16" s="60">
        <v>1085</v>
      </c>
      <c r="O16" s="60">
        <v>3878398.6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75">
        <v>142852.84</v>
      </c>
      <c r="AB16" s="75">
        <v>71426.42</v>
      </c>
      <c r="AC16" s="75">
        <v>0</v>
      </c>
    </row>
    <row r="17" spans="1:29" ht="12" customHeight="1" x14ac:dyDescent="0.2">
      <c r="A17" s="50">
        <v>2</v>
      </c>
      <c r="B17" s="62" t="s">
        <v>80</v>
      </c>
      <c r="C17" s="59">
        <f t="shared" si="0"/>
        <v>1618235.06</v>
      </c>
      <c r="D17" s="60">
        <v>0</v>
      </c>
      <c r="E17" s="59">
        <v>0</v>
      </c>
      <c r="F17" s="59">
        <v>0</v>
      </c>
      <c r="G17" s="59">
        <v>0</v>
      </c>
      <c r="H17" s="60">
        <v>0</v>
      </c>
      <c r="I17" s="60">
        <v>0</v>
      </c>
      <c r="J17" s="60">
        <v>0</v>
      </c>
      <c r="K17" s="84">
        <v>0</v>
      </c>
      <c r="L17" s="60">
        <v>0</v>
      </c>
      <c r="M17" s="85" t="s">
        <v>37</v>
      </c>
      <c r="N17" s="60">
        <v>372.9</v>
      </c>
      <c r="O17" s="60">
        <v>1541238.6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75">
        <v>51330.97</v>
      </c>
      <c r="AB17" s="75">
        <v>25665.49</v>
      </c>
      <c r="AC17" s="75">
        <v>0</v>
      </c>
    </row>
    <row r="18" spans="1:29" ht="12" customHeight="1" x14ac:dyDescent="0.2">
      <c r="A18" s="50">
        <v>3</v>
      </c>
      <c r="B18" s="62" t="s">
        <v>86</v>
      </c>
      <c r="C18" s="59">
        <f t="shared" si="0"/>
        <v>4139858.8999999994</v>
      </c>
      <c r="D18" s="60">
        <v>0</v>
      </c>
      <c r="E18" s="59">
        <v>0</v>
      </c>
      <c r="F18" s="59">
        <v>0</v>
      </c>
      <c r="G18" s="59">
        <v>0</v>
      </c>
      <c r="H18" s="60">
        <v>0</v>
      </c>
      <c r="I18" s="60">
        <v>0</v>
      </c>
      <c r="J18" s="60">
        <v>0</v>
      </c>
      <c r="K18" s="84">
        <v>0</v>
      </c>
      <c r="L18" s="60">
        <v>0</v>
      </c>
      <c r="M18" s="85" t="s">
        <v>37</v>
      </c>
      <c r="N18" s="60">
        <v>901.3</v>
      </c>
      <c r="O18" s="60">
        <v>3991873.32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75">
        <v>98657.05</v>
      </c>
      <c r="AB18" s="75">
        <v>49328.53</v>
      </c>
      <c r="AC18" s="75">
        <v>0</v>
      </c>
    </row>
    <row r="19" spans="1:29" ht="12" customHeight="1" x14ac:dyDescent="0.2">
      <c r="A19" s="50">
        <v>4</v>
      </c>
      <c r="B19" s="62" t="s">
        <v>87</v>
      </c>
      <c r="C19" s="59">
        <f t="shared" si="0"/>
        <v>4412771.5100000007</v>
      </c>
      <c r="D19" s="60">
        <v>0</v>
      </c>
      <c r="E19" s="59">
        <v>0</v>
      </c>
      <c r="F19" s="59">
        <v>0</v>
      </c>
      <c r="G19" s="59">
        <v>0</v>
      </c>
      <c r="H19" s="60">
        <v>0</v>
      </c>
      <c r="I19" s="60">
        <v>0</v>
      </c>
      <c r="J19" s="60">
        <v>0</v>
      </c>
      <c r="K19" s="84">
        <v>0</v>
      </c>
      <c r="L19" s="60">
        <v>0</v>
      </c>
      <c r="M19" s="85" t="s">
        <v>37</v>
      </c>
      <c r="N19" s="60">
        <v>1056.0999999999999</v>
      </c>
      <c r="O19" s="60">
        <v>4233009.32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75">
        <v>119841.46</v>
      </c>
      <c r="AB19" s="75">
        <v>59920.73</v>
      </c>
      <c r="AC19" s="75">
        <v>0</v>
      </c>
    </row>
    <row r="20" spans="1:29" ht="12" customHeight="1" x14ac:dyDescent="0.2">
      <c r="A20" s="50">
        <v>5</v>
      </c>
      <c r="B20" s="62" t="s">
        <v>88</v>
      </c>
      <c r="C20" s="59">
        <f t="shared" si="0"/>
        <v>7024434.7000000002</v>
      </c>
      <c r="D20" s="60">
        <v>0</v>
      </c>
      <c r="E20" s="59">
        <v>0</v>
      </c>
      <c r="F20" s="59">
        <v>0</v>
      </c>
      <c r="G20" s="59">
        <v>0</v>
      </c>
      <c r="H20" s="60">
        <v>0</v>
      </c>
      <c r="I20" s="60">
        <v>0</v>
      </c>
      <c r="J20" s="60">
        <v>0</v>
      </c>
      <c r="K20" s="84">
        <v>0</v>
      </c>
      <c r="L20" s="60">
        <v>0</v>
      </c>
      <c r="M20" s="85" t="s">
        <v>112</v>
      </c>
      <c r="N20" s="60">
        <v>1838.86</v>
      </c>
      <c r="O20" s="60">
        <v>6707550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75">
        <v>211256.47</v>
      </c>
      <c r="AB20" s="75">
        <v>105628.23</v>
      </c>
      <c r="AC20" s="75">
        <v>0</v>
      </c>
    </row>
    <row r="21" spans="1:29" ht="12" customHeight="1" x14ac:dyDescent="0.2">
      <c r="A21" s="50">
        <v>6</v>
      </c>
      <c r="B21" s="62" t="s">
        <v>98</v>
      </c>
      <c r="C21" s="59">
        <f t="shared" si="0"/>
        <v>4186620.7899999996</v>
      </c>
      <c r="D21" s="60">
        <v>0</v>
      </c>
      <c r="E21" s="86">
        <v>0</v>
      </c>
      <c r="F21" s="86">
        <v>0</v>
      </c>
      <c r="G21" s="86">
        <v>0</v>
      </c>
      <c r="H21" s="60">
        <v>0</v>
      </c>
      <c r="I21" s="60">
        <v>0</v>
      </c>
      <c r="J21" s="60">
        <v>0</v>
      </c>
      <c r="K21" s="84">
        <v>0</v>
      </c>
      <c r="L21" s="60">
        <v>0</v>
      </c>
      <c r="M21" s="87" t="s">
        <v>38</v>
      </c>
      <c r="N21" s="75">
        <v>1170</v>
      </c>
      <c r="O21" s="60">
        <v>3999474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124764.53</v>
      </c>
      <c r="AB21" s="75">
        <v>62382.26</v>
      </c>
      <c r="AC21" s="75">
        <v>0</v>
      </c>
    </row>
    <row r="22" spans="1:29" ht="12" customHeight="1" x14ac:dyDescent="0.2">
      <c r="A22" s="50">
        <v>7</v>
      </c>
      <c r="B22" s="62" t="s">
        <v>99</v>
      </c>
      <c r="C22" s="59">
        <f t="shared" si="0"/>
        <v>3429519.94</v>
      </c>
      <c r="D22" s="60">
        <v>0</v>
      </c>
      <c r="E22" s="86">
        <v>0</v>
      </c>
      <c r="F22" s="86">
        <v>0</v>
      </c>
      <c r="G22" s="86">
        <v>0</v>
      </c>
      <c r="H22" s="60">
        <v>0</v>
      </c>
      <c r="I22" s="60">
        <v>0</v>
      </c>
      <c r="J22" s="60">
        <v>0</v>
      </c>
      <c r="K22" s="84">
        <v>0</v>
      </c>
      <c r="L22" s="60">
        <v>0</v>
      </c>
      <c r="M22" s="87" t="s">
        <v>37</v>
      </c>
      <c r="N22" s="75">
        <v>932.2</v>
      </c>
      <c r="O22" s="60">
        <v>3245563.6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122637.56</v>
      </c>
      <c r="AB22" s="75">
        <v>61318.78</v>
      </c>
      <c r="AC22" s="75">
        <v>0</v>
      </c>
    </row>
    <row r="23" spans="1:29" ht="12" customHeight="1" x14ac:dyDescent="0.2">
      <c r="A23" s="50">
        <v>8</v>
      </c>
      <c r="B23" s="62" t="s">
        <v>101</v>
      </c>
      <c r="C23" s="59">
        <f t="shared" si="0"/>
        <v>3323574.92</v>
      </c>
      <c r="D23" s="60">
        <v>0</v>
      </c>
      <c r="E23" s="86">
        <v>0</v>
      </c>
      <c r="F23" s="86">
        <v>0</v>
      </c>
      <c r="G23" s="86">
        <v>0</v>
      </c>
      <c r="H23" s="60">
        <v>0</v>
      </c>
      <c r="I23" s="60">
        <v>0</v>
      </c>
      <c r="J23" s="60">
        <v>0</v>
      </c>
      <c r="K23" s="84">
        <v>0</v>
      </c>
      <c r="L23" s="60">
        <v>0</v>
      </c>
      <c r="M23" s="87" t="s">
        <v>38</v>
      </c>
      <c r="N23" s="75">
        <v>824</v>
      </c>
      <c r="O23" s="60">
        <v>3151112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114975.28</v>
      </c>
      <c r="AB23" s="75">
        <v>57487.64</v>
      </c>
      <c r="AC23" s="75">
        <v>0</v>
      </c>
    </row>
    <row r="24" spans="1:29" ht="12" customHeight="1" x14ac:dyDescent="0.2">
      <c r="A24" s="50">
        <v>9</v>
      </c>
      <c r="B24" s="44" t="s">
        <v>110</v>
      </c>
      <c r="C24" s="59">
        <f>L24+AA24+AB24</f>
        <v>2044284.8299999998</v>
      </c>
      <c r="D24" s="60">
        <v>0</v>
      </c>
      <c r="E24" s="86">
        <v>0</v>
      </c>
      <c r="F24" s="86">
        <v>0</v>
      </c>
      <c r="G24" s="86">
        <v>0</v>
      </c>
      <c r="H24" s="60">
        <v>0</v>
      </c>
      <c r="I24" s="60">
        <v>0</v>
      </c>
      <c r="J24" s="60">
        <v>0</v>
      </c>
      <c r="K24" s="84">
        <v>1</v>
      </c>
      <c r="L24" s="60">
        <v>1941553</v>
      </c>
      <c r="M24" s="87"/>
      <c r="N24" s="75">
        <v>0</v>
      </c>
      <c r="O24" s="60">
        <f>ROUND(IF(M24="СК",3856.74,3886.86)*N24,2)</f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68487.89</v>
      </c>
      <c r="AB24" s="75">
        <v>34243.94</v>
      </c>
      <c r="AC24" s="75">
        <v>0</v>
      </c>
    </row>
    <row r="25" spans="1:29" ht="12" customHeight="1" x14ac:dyDescent="0.2">
      <c r="A25" s="50">
        <v>10</v>
      </c>
      <c r="B25" s="44" t="s">
        <v>111</v>
      </c>
      <c r="C25" s="59">
        <f>L25+AA25+AB25</f>
        <v>2468216.23</v>
      </c>
      <c r="D25" s="60">
        <v>0</v>
      </c>
      <c r="E25" s="86">
        <v>0</v>
      </c>
      <c r="F25" s="86">
        <v>0</v>
      </c>
      <c r="G25" s="86">
        <v>0</v>
      </c>
      <c r="H25" s="60">
        <v>0</v>
      </c>
      <c r="I25" s="60">
        <v>0</v>
      </c>
      <c r="J25" s="60">
        <v>0</v>
      </c>
      <c r="K25" s="84">
        <v>1</v>
      </c>
      <c r="L25" s="60">
        <v>2365484.4</v>
      </c>
      <c r="M25" s="87"/>
      <c r="N25" s="75">
        <v>0</v>
      </c>
      <c r="O25" s="60">
        <f>ROUND(IF(M25="СК",3856.74,3886.86)*N25,2)</f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68487.89</v>
      </c>
      <c r="AB25" s="75">
        <v>34243.94</v>
      </c>
      <c r="AC25" s="75">
        <v>0</v>
      </c>
    </row>
    <row r="26" spans="1:29" ht="24" customHeight="1" x14ac:dyDescent="0.2">
      <c r="A26" s="113" t="s">
        <v>22</v>
      </c>
      <c r="B26" s="113"/>
      <c r="C26" s="88">
        <f t="shared" ref="C26:L26" si="1">ROUND(SUM(C16:C25),2)</f>
        <v>36740194.740000002</v>
      </c>
      <c r="D26" s="88">
        <v>0</v>
      </c>
      <c r="E26" s="88">
        <f t="shared" si="1"/>
        <v>0</v>
      </c>
      <c r="F26" s="88">
        <f t="shared" si="1"/>
        <v>0</v>
      </c>
      <c r="G26" s="88">
        <f t="shared" si="1"/>
        <v>0</v>
      </c>
      <c r="H26" s="88">
        <f t="shared" si="1"/>
        <v>0</v>
      </c>
      <c r="I26" s="88">
        <f t="shared" si="1"/>
        <v>0</v>
      </c>
      <c r="J26" s="88">
        <f t="shared" si="1"/>
        <v>0</v>
      </c>
      <c r="K26" s="89">
        <f t="shared" si="1"/>
        <v>2</v>
      </c>
      <c r="L26" s="88">
        <f t="shared" si="1"/>
        <v>4307037.4000000004</v>
      </c>
      <c r="M26" s="88" t="s">
        <v>28</v>
      </c>
      <c r="N26" s="88">
        <f t="shared" ref="N26:AC26" si="2">ROUND(SUM(N16:N25),2)</f>
        <v>8180.36</v>
      </c>
      <c r="O26" s="88">
        <f t="shared" si="2"/>
        <v>30748219.440000001</v>
      </c>
      <c r="P26" s="88">
        <f t="shared" si="2"/>
        <v>0</v>
      </c>
      <c r="Q26" s="88">
        <f t="shared" si="2"/>
        <v>0</v>
      </c>
      <c r="R26" s="88">
        <f t="shared" si="2"/>
        <v>0</v>
      </c>
      <c r="S26" s="88">
        <f t="shared" si="2"/>
        <v>0</v>
      </c>
      <c r="T26" s="88">
        <f t="shared" si="2"/>
        <v>0</v>
      </c>
      <c r="U26" s="88">
        <f t="shared" si="2"/>
        <v>0</v>
      </c>
      <c r="V26" s="88">
        <f t="shared" si="2"/>
        <v>0</v>
      </c>
      <c r="W26" s="88">
        <f t="shared" si="2"/>
        <v>0</v>
      </c>
      <c r="X26" s="88">
        <f t="shared" si="2"/>
        <v>0</v>
      </c>
      <c r="Y26" s="88">
        <f t="shared" si="2"/>
        <v>0</v>
      </c>
      <c r="Z26" s="88">
        <f t="shared" si="2"/>
        <v>0</v>
      </c>
      <c r="AA26" s="88">
        <f t="shared" si="2"/>
        <v>1123291.94</v>
      </c>
      <c r="AB26" s="88">
        <f t="shared" si="2"/>
        <v>561645.96</v>
      </c>
      <c r="AC26" s="88">
        <f t="shared" si="2"/>
        <v>0</v>
      </c>
    </row>
    <row r="27" spans="1:29" ht="12" customHeight="1" x14ac:dyDescent="0.2">
      <c r="A27" s="95" t="s">
        <v>68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/>
    </row>
    <row r="28" spans="1:29" ht="12" customHeight="1" x14ac:dyDescent="0.2">
      <c r="A28" s="95" t="s">
        <v>21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7"/>
    </row>
    <row r="29" spans="1:29" ht="12" customHeight="1" x14ac:dyDescent="0.2">
      <c r="A29" s="50">
        <v>1</v>
      </c>
      <c r="B29" s="62" t="s">
        <v>71</v>
      </c>
      <c r="C29" s="59">
        <f t="shared" ref="C29:C36" si="3">O29+AA29+AB29</f>
        <v>4803357.6500000004</v>
      </c>
      <c r="D29" s="60">
        <v>0</v>
      </c>
      <c r="E29" s="86">
        <v>0</v>
      </c>
      <c r="F29" s="86">
        <v>0</v>
      </c>
      <c r="G29" s="86">
        <v>0</v>
      </c>
      <c r="H29" s="60">
        <v>0</v>
      </c>
      <c r="I29" s="60">
        <v>0</v>
      </c>
      <c r="J29" s="60">
        <v>0</v>
      </c>
      <c r="K29" s="84">
        <v>0</v>
      </c>
      <c r="L29" s="60">
        <v>0</v>
      </c>
      <c r="M29" s="87" t="s">
        <v>38</v>
      </c>
      <c r="N29" s="75">
        <v>1189.4000000000001</v>
      </c>
      <c r="O29" s="60">
        <f t="shared" ref="O29:O36" si="4">ROUND(IF(M29="СК",3856.74,3886.86)*N29,2)</f>
        <v>4587206.5599999996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f t="shared" ref="AA29:AA36" si="5">ROUND(O29/95.5*3,2)</f>
        <v>144100.73000000001</v>
      </c>
      <c r="AB29" s="75">
        <f t="shared" ref="AB29:AB36" si="6">ROUND(O29/95.5*1.5,2)</f>
        <v>72050.36</v>
      </c>
      <c r="AC29" s="75">
        <v>0</v>
      </c>
    </row>
    <row r="30" spans="1:29" ht="12" customHeight="1" x14ac:dyDescent="0.2">
      <c r="A30" s="50">
        <v>2</v>
      </c>
      <c r="B30" s="62" t="s">
        <v>72</v>
      </c>
      <c r="C30" s="59">
        <f t="shared" si="3"/>
        <v>3084584.2999999993</v>
      </c>
      <c r="D30" s="60">
        <v>0</v>
      </c>
      <c r="E30" s="86">
        <v>0</v>
      </c>
      <c r="F30" s="86">
        <v>0</v>
      </c>
      <c r="G30" s="86">
        <v>0</v>
      </c>
      <c r="H30" s="60">
        <v>0</v>
      </c>
      <c r="I30" s="60">
        <v>0</v>
      </c>
      <c r="J30" s="60">
        <v>0</v>
      </c>
      <c r="K30" s="84">
        <v>0</v>
      </c>
      <c r="L30" s="60">
        <v>0</v>
      </c>
      <c r="M30" s="87" t="s">
        <v>38</v>
      </c>
      <c r="N30" s="75">
        <v>763.8</v>
      </c>
      <c r="O30" s="60">
        <f t="shared" si="4"/>
        <v>2945778.01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f t="shared" si="5"/>
        <v>92537.53</v>
      </c>
      <c r="AB30" s="75">
        <f t="shared" si="6"/>
        <v>46268.76</v>
      </c>
      <c r="AC30" s="75">
        <v>0</v>
      </c>
    </row>
    <row r="31" spans="1:29" ht="12" customHeight="1" x14ac:dyDescent="0.2">
      <c r="A31" s="50">
        <v>3</v>
      </c>
      <c r="B31" s="62" t="s">
        <v>90</v>
      </c>
      <c r="C31" s="59">
        <f t="shared" si="3"/>
        <v>2457409.73</v>
      </c>
      <c r="D31" s="60">
        <v>0</v>
      </c>
      <c r="E31" s="86">
        <v>0</v>
      </c>
      <c r="F31" s="86">
        <v>0</v>
      </c>
      <c r="G31" s="86">
        <v>0</v>
      </c>
      <c r="H31" s="60">
        <v>0</v>
      </c>
      <c r="I31" s="60">
        <v>0</v>
      </c>
      <c r="J31" s="60">
        <v>0</v>
      </c>
      <c r="K31" s="84">
        <v>0</v>
      </c>
      <c r="L31" s="60">
        <v>0</v>
      </c>
      <c r="M31" s="87" t="s">
        <v>38</v>
      </c>
      <c r="N31" s="75">
        <v>608.5</v>
      </c>
      <c r="O31" s="60">
        <f t="shared" si="4"/>
        <v>2346826.29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f t="shared" si="5"/>
        <v>73722.289999999994</v>
      </c>
      <c r="AB31" s="75">
        <f t="shared" si="6"/>
        <v>36861.15</v>
      </c>
      <c r="AC31" s="75">
        <v>0</v>
      </c>
    </row>
    <row r="32" spans="1:29" ht="12" customHeight="1" x14ac:dyDescent="0.2">
      <c r="A32" s="50">
        <v>4</v>
      </c>
      <c r="B32" s="62" t="s">
        <v>91</v>
      </c>
      <c r="C32" s="59">
        <f t="shared" si="3"/>
        <v>2405717.2999999998</v>
      </c>
      <c r="D32" s="60">
        <v>0</v>
      </c>
      <c r="E32" s="86">
        <v>0</v>
      </c>
      <c r="F32" s="86">
        <v>0</v>
      </c>
      <c r="G32" s="86">
        <v>0</v>
      </c>
      <c r="H32" s="60">
        <v>0</v>
      </c>
      <c r="I32" s="60">
        <v>0</v>
      </c>
      <c r="J32" s="60">
        <v>0</v>
      </c>
      <c r="K32" s="84">
        <v>0</v>
      </c>
      <c r="L32" s="60">
        <v>0</v>
      </c>
      <c r="M32" s="87" t="s">
        <v>38</v>
      </c>
      <c r="N32" s="75">
        <v>595.70000000000005</v>
      </c>
      <c r="O32" s="60">
        <f t="shared" si="4"/>
        <v>2297460.02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f t="shared" si="5"/>
        <v>72171.520000000004</v>
      </c>
      <c r="AB32" s="75">
        <f t="shared" si="6"/>
        <v>36085.760000000002</v>
      </c>
      <c r="AC32" s="75">
        <v>0</v>
      </c>
    </row>
    <row r="33" spans="1:29" ht="12" customHeight="1" x14ac:dyDescent="0.2">
      <c r="A33" s="50">
        <v>5</v>
      </c>
      <c r="B33" s="62" t="s">
        <v>94</v>
      </c>
      <c r="C33" s="59">
        <f t="shared" si="3"/>
        <v>3345141.6</v>
      </c>
      <c r="D33" s="60">
        <v>0</v>
      </c>
      <c r="E33" s="86">
        <v>0</v>
      </c>
      <c r="F33" s="86">
        <v>0</v>
      </c>
      <c r="G33" s="86">
        <v>0</v>
      </c>
      <c r="H33" s="60">
        <v>0</v>
      </c>
      <c r="I33" s="60">
        <v>0</v>
      </c>
      <c r="J33" s="60">
        <v>0</v>
      </c>
      <c r="K33" s="84">
        <v>0</v>
      </c>
      <c r="L33" s="60">
        <v>0</v>
      </c>
      <c r="M33" s="87" t="s">
        <v>37</v>
      </c>
      <c r="N33" s="75">
        <v>821.9</v>
      </c>
      <c r="O33" s="60">
        <f t="shared" si="4"/>
        <v>3194610.23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f t="shared" si="5"/>
        <v>100354.25</v>
      </c>
      <c r="AB33" s="75">
        <f t="shared" si="6"/>
        <v>50177.120000000003</v>
      </c>
      <c r="AC33" s="75">
        <v>0</v>
      </c>
    </row>
    <row r="34" spans="1:29" ht="12" customHeight="1" x14ac:dyDescent="0.2">
      <c r="A34" s="50">
        <v>6</v>
      </c>
      <c r="B34" s="62" t="s">
        <v>97</v>
      </c>
      <c r="C34" s="59">
        <f t="shared" si="3"/>
        <v>3617258.6599999997</v>
      </c>
      <c r="D34" s="60">
        <v>0</v>
      </c>
      <c r="E34" s="86">
        <v>0</v>
      </c>
      <c r="F34" s="86">
        <v>0</v>
      </c>
      <c r="G34" s="86">
        <v>0</v>
      </c>
      <c r="H34" s="60">
        <v>0</v>
      </c>
      <c r="I34" s="60">
        <v>0</v>
      </c>
      <c r="J34" s="60">
        <v>0</v>
      </c>
      <c r="K34" s="84">
        <v>0</v>
      </c>
      <c r="L34" s="60">
        <v>0</v>
      </c>
      <c r="M34" s="87" t="s">
        <v>38</v>
      </c>
      <c r="N34" s="75">
        <v>895.7</v>
      </c>
      <c r="O34" s="60">
        <f t="shared" si="4"/>
        <v>3454482.02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f t="shared" si="5"/>
        <v>108517.75999999999</v>
      </c>
      <c r="AB34" s="75">
        <f t="shared" si="6"/>
        <v>54258.879999999997</v>
      </c>
      <c r="AC34" s="75">
        <v>0</v>
      </c>
    </row>
    <row r="35" spans="1:29" ht="12" customHeight="1" x14ac:dyDescent="0.2">
      <c r="A35" s="50">
        <v>7</v>
      </c>
      <c r="B35" s="62" t="s">
        <v>79</v>
      </c>
      <c r="C35" s="59">
        <f t="shared" si="3"/>
        <v>4805780.7299999995</v>
      </c>
      <c r="D35" s="60">
        <v>0</v>
      </c>
      <c r="E35" s="59">
        <v>0</v>
      </c>
      <c r="F35" s="59">
        <v>0</v>
      </c>
      <c r="G35" s="59">
        <v>0</v>
      </c>
      <c r="H35" s="60">
        <v>0</v>
      </c>
      <c r="I35" s="60">
        <v>0</v>
      </c>
      <c r="J35" s="60">
        <v>0</v>
      </c>
      <c r="K35" s="84">
        <v>0</v>
      </c>
      <c r="L35" s="60">
        <v>0</v>
      </c>
      <c r="M35" s="85" t="s">
        <v>38</v>
      </c>
      <c r="N35" s="60">
        <v>1190</v>
      </c>
      <c r="O35" s="60">
        <f t="shared" si="4"/>
        <v>4589520.5999999996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75">
        <f t="shared" si="5"/>
        <v>144173.42000000001</v>
      </c>
      <c r="AB35" s="75">
        <f t="shared" si="6"/>
        <v>72086.710000000006</v>
      </c>
      <c r="AC35" s="75">
        <v>0</v>
      </c>
    </row>
    <row r="36" spans="1:29" ht="12" customHeight="1" x14ac:dyDescent="0.2">
      <c r="A36" s="50">
        <v>8</v>
      </c>
      <c r="B36" s="62" t="s">
        <v>85</v>
      </c>
      <c r="C36" s="59">
        <f t="shared" si="3"/>
        <v>4314211.0999999996</v>
      </c>
      <c r="D36" s="60">
        <v>0</v>
      </c>
      <c r="E36" s="59">
        <v>0</v>
      </c>
      <c r="F36" s="59">
        <v>0</v>
      </c>
      <c r="G36" s="59">
        <v>0</v>
      </c>
      <c r="H36" s="60">
        <v>0</v>
      </c>
      <c r="I36" s="60">
        <v>0</v>
      </c>
      <c r="J36" s="60">
        <v>0</v>
      </c>
      <c r="K36" s="84">
        <v>0</v>
      </c>
      <c r="L36" s="60">
        <v>0</v>
      </c>
      <c r="M36" s="85" t="s">
        <v>37</v>
      </c>
      <c r="N36" s="60">
        <v>1060</v>
      </c>
      <c r="O36" s="60">
        <f t="shared" si="4"/>
        <v>4120071.6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75">
        <f t="shared" si="5"/>
        <v>129426.33</v>
      </c>
      <c r="AB36" s="75">
        <f t="shared" si="6"/>
        <v>64713.17</v>
      </c>
      <c r="AC36" s="75">
        <v>0</v>
      </c>
    </row>
    <row r="37" spans="1:29" ht="24" customHeight="1" x14ac:dyDescent="0.2">
      <c r="A37" s="94" t="s">
        <v>22</v>
      </c>
      <c r="B37" s="94"/>
      <c r="C37" s="60">
        <f t="shared" ref="C37:G37" si="7">SUM(C29:C36)</f>
        <v>28833461.07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  <c r="H37" s="60">
        <f t="shared" ref="H37:L37" si="8">SUM(H29:H36)</f>
        <v>0</v>
      </c>
      <c r="I37" s="60">
        <f t="shared" si="8"/>
        <v>0</v>
      </c>
      <c r="J37" s="60">
        <f t="shared" si="8"/>
        <v>0</v>
      </c>
      <c r="K37" s="84">
        <f t="shared" si="8"/>
        <v>0</v>
      </c>
      <c r="L37" s="60">
        <f t="shared" si="8"/>
        <v>0</v>
      </c>
      <c r="M37" s="69" t="s">
        <v>28</v>
      </c>
      <c r="N37" s="60">
        <f t="shared" ref="N37:AC37" si="9">SUM(N29:N36)</f>
        <v>7125</v>
      </c>
      <c r="O37" s="60">
        <f t="shared" si="9"/>
        <v>27535955.329999998</v>
      </c>
      <c r="P37" s="60">
        <f t="shared" si="9"/>
        <v>0</v>
      </c>
      <c r="Q37" s="60">
        <f t="shared" si="9"/>
        <v>0</v>
      </c>
      <c r="R37" s="60">
        <f t="shared" si="9"/>
        <v>0</v>
      </c>
      <c r="S37" s="60">
        <f t="shared" si="9"/>
        <v>0</v>
      </c>
      <c r="T37" s="60">
        <f t="shared" si="9"/>
        <v>0</v>
      </c>
      <c r="U37" s="60">
        <f t="shared" si="9"/>
        <v>0</v>
      </c>
      <c r="V37" s="60">
        <f t="shared" si="9"/>
        <v>0</v>
      </c>
      <c r="W37" s="60">
        <f t="shared" si="9"/>
        <v>0</v>
      </c>
      <c r="X37" s="60">
        <f t="shared" si="9"/>
        <v>0</v>
      </c>
      <c r="Y37" s="60">
        <f t="shared" si="9"/>
        <v>0</v>
      </c>
      <c r="Z37" s="60">
        <f t="shared" si="9"/>
        <v>0</v>
      </c>
      <c r="AA37" s="60">
        <f t="shared" si="9"/>
        <v>865003.83</v>
      </c>
      <c r="AB37" s="60">
        <f t="shared" si="9"/>
        <v>432501.91</v>
      </c>
      <c r="AC37" s="60">
        <f t="shared" si="9"/>
        <v>0</v>
      </c>
    </row>
    <row r="38" spans="1:29" ht="12" customHeight="1" x14ac:dyDescent="0.2">
      <c r="A38" s="95" t="s">
        <v>74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7"/>
    </row>
    <row r="39" spans="1:29" ht="12" customHeight="1" x14ac:dyDescent="0.2">
      <c r="A39" s="95" t="s">
        <v>21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</row>
    <row r="40" spans="1:29" ht="12" customHeight="1" x14ac:dyDescent="0.2">
      <c r="A40" s="50">
        <v>1</v>
      </c>
      <c r="B40" s="62" t="s">
        <v>76</v>
      </c>
      <c r="C40" s="59">
        <f t="shared" ref="C40:C54" si="10">O40+AA40+AB40</f>
        <v>2217120.69</v>
      </c>
      <c r="D40" s="60">
        <v>0</v>
      </c>
      <c r="E40" s="86">
        <v>0</v>
      </c>
      <c r="F40" s="86">
        <v>0</v>
      </c>
      <c r="G40" s="86">
        <v>0</v>
      </c>
      <c r="H40" s="60">
        <v>0</v>
      </c>
      <c r="I40" s="60">
        <v>0</v>
      </c>
      <c r="J40" s="60">
        <v>0</v>
      </c>
      <c r="K40" s="84">
        <v>0</v>
      </c>
      <c r="L40" s="60">
        <v>0</v>
      </c>
      <c r="M40" s="87" t="s">
        <v>38</v>
      </c>
      <c r="N40" s="75">
        <v>549</v>
      </c>
      <c r="O40" s="60">
        <f t="shared" ref="O40:O54" si="11">ROUND(IF(M40="СК",3856.74,3886.86)*N40,2)</f>
        <v>2117350.2599999998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f t="shared" ref="AA40:AA54" si="12">ROUND(O40/95.5*3,2)</f>
        <v>66513.62</v>
      </c>
      <c r="AB40" s="75">
        <f t="shared" ref="AB40:AB54" si="13">ROUND(O40/95.5*1.5,2)</f>
        <v>33256.81</v>
      </c>
      <c r="AC40" s="75">
        <v>0</v>
      </c>
    </row>
    <row r="41" spans="1:29" ht="12" customHeight="1" x14ac:dyDescent="0.2">
      <c r="A41" s="50">
        <v>2</v>
      </c>
      <c r="B41" s="62" t="s">
        <v>77</v>
      </c>
      <c r="C41" s="59">
        <f t="shared" si="10"/>
        <v>2310005.5299999998</v>
      </c>
      <c r="D41" s="60">
        <v>0</v>
      </c>
      <c r="E41" s="86">
        <v>0</v>
      </c>
      <c r="F41" s="86">
        <v>0</v>
      </c>
      <c r="G41" s="86">
        <v>0</v>
      </c>
      <c r="H41" s="60">
        <v>0</v>
      </c>
      <c r="I41" s="60">
        <v>0</v>
      </c>
      <c r="J41" s="60">
        <v>0</v>
      </c>
      <c r="K41" s="84">
        <v>0</v>
      </c>
      <c r="L41" s="60">
        <v>0</v>
      </c>
      <c r="M41" s="87" t="s">
        <v>38</v>
      </c>
      <c r="N41" s="75">
        <v>572</v>
      </c>
      <c r="O41" s="60">
        <f t="shared" si="11"/>
        <v>2206055.2799999998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f t="shared" si="12"/>
        <v>69300.17</v>
      </c>
      <c r="AB41" s="75">
        <f t="shared" si="13"/>
        <v>34650.080000000002</v>
      </c>
      <c r="AC41" s="75">
        <v>0</v>
      </c>
    </row>
    <row r="42" spans="1:29" ht="12" customHeight="1" x14ac:dyDescent="0.2">
      <c r="A42" s="50">
        <v>3</v>
      </c>
      <c r="B42" s="62" t="s">
        <v>78</v>
      </c>
      <c r="C42" s="59">
        <f t="shared" si="10"/>
        <v>2310005.5299999998</v>
      </c>
      <c r="D42" s="60">
        <v>0</v>
      </c>
      <c r="E42" s="86">
        <v>0</v>
      </c>
      <c r="F42" s="86">
        <v>0</v>
      </c>
      <c r="G42" s="86">
        <v>0</v>
      </c>
      <c r="H42" s="60">
        <v>0</v>
      </c>
      <c r="I42" s="60">
        <v>0</v>
      </c>
      <c r="J42" s="60">
        <v>0</v>
      </c>
      <c r="K42" s="84">
        <v>0</v>
      </c>
      <c r="L42" s="60">
        <v>0</v>
      </c>
      <c r="M42" s="87" t="s">
        <v>38</v>
      </c>
      <c r="N42" s="75">
        <v>572</v>
      </c>
      <c r="O42" s="60">
        <f t="shared" si="11"/>
        <v>2206055.2799999998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f t="shared" si="12"/>
        <v>69300.17</v>
      </c>
      <c r="AB42" s="75">
        <f t="shared" si="13"/>
        <v>34650.080000000002</v>
      </c>
      <c r="AC42" s="75">
        <v>0</v>
      </c>
    </row>
    <row r="43" spans="1:29" ht="12" customHeight="1" x14ac:dyDescent="0.2">
      <c r="A43" s="50">
        <v>4</v>
      </c>
      <c r="B43" s="62" t="s">
        <v>70</v>
      </c>
      <c r="C43" s="59">
        <f t="shared" si="10"/>
        <v>1453849.63</v>
      </c>
      <c r="D43" s="60">
        <v>0</v>
      </c>
      <c r="E43" s="86">
        <v>0</v>
      </c>
      <c r="F43" s="86">
        <v>0</v>
      </c>
      <c r="G43" s="86">
        <v>0</v>
      </c>
      <c r="H43" s="60">
        <v>0</v>
      </c>
      <c r="I43" s="60">
        <v>0</v>
      </c>
      <c r="J43" s="60">
        <v>0</v>
      </c>
      <c r="K43" s="84">
        <v>0</v>
      </c>
      <c r="L43" s="60">
        <v>0</v>
      </c>
      <c r="M43" s="87" t="s">
        <v>38</v>
      </c>
      <c r="N43" s="75">
        <v>360</v>
      </c>
      <c r="O43" s="60">
        <f t="shared" si="11"/>
        <v>1388426.4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f t="shared" si="12"/>
        <v>43615.49</v>
      </c>
      <c r="AB43" s="75">
        <f t="shared" si="13"/>
        <v>21807.74</v>
      </c>
      <c r="AC43" s="75">
        <v>0</v>
      </c>
    </row>
    <row r="44" spans="1:29" ht="12" customHeight="1" x14ac:dyDescent="0.2">
      <c r="A44" s="50">
        <v>5</v>
      </c>
      <c r="B44" s="62" t="s">
        <v>73</v>
      </c>
      <c r="C44" s="59">
        <f t="shared" si="10"/>
        <v>2242563.0600000005</v>
      </c>
      <c r="D44" s="60">
        <v>0</v>
      </c>
      <c r="E44" s="86">
        <v>0</v>
      </c>
      <c r="F44" s="86">
        <v>0</v>
      </c>
      <c r="G44" s="86">
        <v>0</v>
      </c>
      <c r="H44" s="60">
        <v>0</v>
      </c>
      <c r="I44" s="60">
        <v>0</v>
      </c>
      <c r="J44" s="60">
        <v>0</v>
      </c>
      <c r="K44" s="84">
        <v>0</v>
      </c>
      <c r="L44" s="60">
        <v>0</v>
      </c>
      <c r="M44" s="87" t="s">
        <v>38</v>
      </c>
      <c r="N44" s="75">
        <v>555.29999999999995</v>
      </c>
      <c r="O44" s="60">
        <f t="shared" si="11"/>
        <v>2141647.7200000002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f t="shared" si="12"/>
        <v>67276.89</v>
      </c>
      <c r="AB44" s="75">
        <f t="shared" si="13"/>
        <v>33638.449999999997</v>
      </c>
      <c r="AC44" s="75">
        <v>0</v>
      </c>
    </row>
    <row r="45" spans="1:29" ht="12" customHeight="1" x14ac:dyDescent="0.2">
      <c r="A45" s="50">
        <v>6</v>
      </c>
      <c r="B45" s="62" t="s">
        <v>81</v>
      </c>
      <c r="C45" s="59">
        <f t="shared" si="10"/>
        <v>1392061.03</v>
      </c>
      <c r="D45" s="60">
        <v>0</v>
      </c>
      <c r="E45" s="86">
        <v>0</v>
      </c>
      <c r="F45" s="86">
        <v>0</v>
      </c>
      <c r="G45" s="86">
        <v>0</v>
      </c>
      <c r="H45" s="60">
        <v>0</v>
      </c>
      <c r="I45" s="60">
        <v>0</v>
      </c>
      <c r="J45" s="60">
        <v>0</v>
      </c>
      <c r="K45" s="84">
        <v>0</v>
      </c>
      <c r="L45" s="60">
        <v>0</v>
      </c>
      <c r="M45" s="87" t="s">
        <v>38</v>
      </c>
      <c r="N45" s="75">
        <v>344.7</v>
      </c>
      <c r="O45" s="60">
        <f t="shared" si="11"/>
        <v>1329418.28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f t="shared" si="12"/>
        <v>41761.83</v>
      </c>
      <c r="AB45" s="75">
        <f t="shared" si="13"/>
        <v>20880.919999999998</v>
      </c>
      <c r="AC45" s="75">
        <v>0</v>
      </c>
    </row>
    <row r="46" spans="1:29" ht="12" customHeight="1" x14ac:dyDescent="0.2">
      <c r="A46" s="50">
        <v>7</v>
      </c>
      <c r="B46" s="62" t="s">
        <v>82</v>
      </c>
      <c r="C46" s="59">
        <f t="shared" si="10"/>
        <v>1432849.58</v>
      </c>
      <c r="D46" s="60">
        <v>0</v>
      </c>
      <c r="E46" s="86">
        <v>0</v>
      </c>
      <c r="F46" s="86">
        <v>0</v>
      </c>
      <c r="G46" s="86">
        <v>0</v>
      </c>
      <c r="H46" s="60">
        <v>0</v>
      </c>
      <c r="I46" s="60">
        <v>0</v>
      </c>
      <c r="J46" s="60">
        <v>0</v>
      </c>
      <c r="K46" s="84">
        <v>0</v>
      </c>
      <c r="L46" s="60">
        <v>0</v>
      </c>
      <c r="M46" s="87" t="s">
        <v>38</v>
      </c>
      <c r="N46" s="75">
        <v>354.8</v>
      </c>
      <c r="O46" s="60">
        <f t="shared" si="11"/>
        <v>1368371.35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f t="shared" si="12"/>
        <v>42985.49</v>
      </c>
      <c r="AB46" s="75">
        <f t="shared" si="13"/>
        <v>21492.74</v>
      </c>
      <c r="AC46" s="75">
        <v>0</v>
      </c>
    </row>
    <row r="47" spans="1:29" ht="12" customHeight="1" x14ac:dyDescent="0.2">
      <c r="A47" s="50">
        <v>8</v>
      </c>
      <c r="B47" s="62" t="s">
        <v>83</v>
      </c>
      <c r="C47" s="59">
        <f t="shared" si="10"/>
        <v>1453849.63</v>
      </c>
      <c r="D47" s="60">
        <v>0</v>
      </c>
      <c r="E47" s="86">
        <v>0</v>
      </c>
      <c r="F47" s="86">
        <v>0</v>
      </c>
      <c r="G47" s="86">
        <v>0</v>
      </c>
      <c r="H47" s="60">
        <v>0</v>
      </c>
      <c r="I47" s="60">
        <v>0</v>
      </c>
      <c r="J47" s="60">
        <v>0</v>
      </c>
      <c r="K47" s="84">
        <v>0</v>
      </c>
      <c r="L47" s="60">
        <v>0</v>
      </c>
      <c r="M47" s="87" t="s">
        <v>38</v>
      </c>
      <c r="N47" s="75">
        <v>360</v>
      </c>
      <c r="O47" s="60">
        <f t="shared" si="11"/>
        <v>1388426.4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f t="shared" si="12"/>
        <v>43615.49</v>
      </c>
      <c r="AB47" s="75">
        <f t="shared" si="13"/>
        <v>21807.74</v>
      </c>
      <c r="AC47" s="75">
        <v>0</v>
      </c>
    </row>
    <row r="48" spans="1:29" ht="12" customHeight="1" x14ac:dyDescent="0.2">
      <c r="A48" s="50">
        <v>9</v>
      </c>
      <c r="B48" s="62" t="s">
        <v>84</v>
      </c>
      <c r="C48" s="59">
        <f t="shared" si="10"/>
        <v>5250012.57</v>
      </c>
      <c r="D48" s="60">
        <v>0</v>
      </c>
      <c r="E48" s="86">
        <v>0</v>
      </c>
      <c r="F48" s="86">
        <v>0</v>
      </c>
      <c r="G48" s="86">
        <v>0</v>
      </c>
      <c r="H48" s="60">
        <v>0</v>
      </c>
      <c r="I48" s="60">
        <v>0</v>
      </c>
      <c r="J48" s="60">
        <v>0</v>
      </c>
      <c r="K48" s="84">
        <v>0</v>
      </c>
      <c r="L48" s="60">
        <v>0</v>
      </c>
      <c r="M48" s="87" t="s">
        <v>38</v>
      </c>
      <c r="N48" s="75">
        <v>1300</v>
      </c>
      <c r="O48" s="60">
        <f t="shared" si="11"/>
        <v>5013762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0</v>
      </c>
      <c r="AA48" s="75">
        <f t="shared" si="12"/>
        <v>157500.38</v>
      </c>
      <c r="AB48" s="75">
        <f t="shared" si="13"/>
        <v>78750.19</v>
      </c>
      <c r="AC48" s="75">
        <v>0</v>
      </c>
    </row>
    <row r="49" spans="1:29" ht="12" customHeight="1" x14ac:dyDescent="0.2">
      <c r="A49" s="50">
        <v>10</v>
      </c>
      <c r="B49" s="62" t="s">
        <v>89</v>
      </c>
      <c r="C49" s="59">
        <f t="shared" si="10"/>
        <v>2369774.9</v>
      </c>
      <c r="D49" s="60">
        <v>0</v>
      </c>
      <c r="E49" s="86">
        <v>0</v>
      </c>
      <c r="F49" s="86">
        <v>0</v>
      </c>
      <c r="G49" s="86">
        <v>0</v>
      </c>
      <c r="H49" s="60">
        <v>0</v>
      </c>
      <c r="I49" s="60">
        <v>0</v>
      </c>
      <c r="J49" s="60">
        <v>0</v>
      </c>
      <c r="K49" s="84">
        <v>0</v>
      </c>
      <c r="L49" s="60">
        <v>0</v>
      </c>
      <c r="M49" s="87" t="s">
        <v>38</v>
      </c>
      <c r="N49" s="75">
        <v>586.79999999999995</v>
      </c>
      <c r="O49" s="60">
        <f t="shared" si="11"/>
        <v>2263135.0299999998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f t="shared" si="12"/>
        <v>71093.25</v>
      </c>
      <c r="AB49" s="75">
        <f t="shared" si="13"/>
        <v>35546.620000000003</v>
      </c>
      <c r="AC49" s="75">
        <v>0</v>
      </c>
    </row>
    <row r="50" spans="1:29" ht="12" customHeight="1" x14ac:dyDescent="0.2">
      <c r="A50" s="50">
        <v>11</v>
      </c>
      <c r="B50" s="62" t="s">
        <v>92</v>
      </c>
      <c r="C50" s="59">
        <f t="shared" si="10"/>
        <v>918348.36</v>
      </c>
      <c r="D50" s="60">
        <v>0</v>
      </c>
      <c r="E50" s="86">
        <v>0</v>
      </c>
      <c r="F50" s="86">
        <v>0</v>
      </c>
      <c r="G50" s="86">
        <v>0</v>
      </c>
      <c r="H50" s="60">
        <v>0</v>
      </c>
      <c r="I50" s="60">
        <v>0</v>
      </c>
      <c r="J50" s="60">
        <v>0</v>
      </c>
      <c r="K50" s="84">
        <v>0</v>
      </c>
      <c r="L50" s="60">
        <v>0</v>
      </c>
      <c r="M50" s="87" t="s">
        <v>38</v>
      </c>
      <c r="N50" s="75">
        <v>227.4</v>
      </c>
      <c r="O50" s="60">
        <f t="shared" si="11"/>
        <v>877022.68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f t="shared" si="12"/>
        <v>27550.45</v>
      </c>
      <c r="AB50" s="75">
        <f t="shared" si="13"/>
        <v>13775.23</v>
      </c>
      <c r="AC50" s="75">
        <v>0</v>
      </c>
    </row>
    <row r="51" spans="1:29" ht="12" customHeight="1" x14ac:dyDescent="0.2">
      <c r="A51" s="50">
        <v>12</v>
      </c>
      <c r="B51" s="62" t="s">
        <v>93</v>
      </c>
      <c r="C51" s="59">
        <f t="shared" si="10"/>
        <v>1472830.45</v>
      </c>
      <c r="D51" s="60">
        <v>0</v>
      </c>
      <c r="E51" s="86">
        <v>0</v>
      </c>
      <c r="F51" s="86">
        <v>0</v>
      </c>
      <c r="G51" s="86">
        <v>0</v>
      </c>
      <c r="H51" s="60">
        <v>0</v>
      </c>
      <c r="I51" s="60">
        <v>0</v>
      </c>
      <c r="J51" s="60">
        <v>0</v>
      </c>
      <c r="K51" s="84">
        <v>0</v>
      </c>
      <c r="L51" s="60">
        <v>0</v>
      </c>
      <c r="M51" s="87" t="s">
        <v>38</v>
      </c>
      <c r="N51" s="75">
        <v>364.7</v>
      </c>
      <c r="O51" s="60">
        <f t="shared" si="11"/>
        <v>1406553.08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f t="shared" si="12"/>
        <v>44184.91</v>
      </c>
      <c r="AB51" s="75">
        <f t="shared" si="13"/>
        <v>22092.46</v>
      </c>
      <c r="AC51" s="75">
        <v>0</v>
      </c>
    </row>
    <row r="52" spans="1:29" ht="12" customHeight="1" x14ac:dyDescent="0.2">
      <c r="A52" s="50">
        <v>13</v>
      </c>
      <c r="B52" s="62" t="s">
        <v>95</v>
      </c>
      <c r="C52" s="59">
        <f t="shared" si="10"/>
        <v>1635580.8399999999</v>
      </c>
      <c r="D52" s="60">
        <v>0</v>
      </c>
      <c r="E52" s="86">
        <v>0</v>
      </c>
      <c r="F52" s="86">
        <v>0</v>
      </c>
      <c r="G52" s="86">
        <v>0</v>
      </c>
      <c r="H52" s="60">
        <v>0</v>
      </c>
      <c r="I52" s="60">
        <v>0</v>
      </c>
      <c r="J52" s="60">
        <v>0</v>
      </c>
      <c r="K52" s="84">
        <v>0</v>
      </c>
      <c r="L52" s="60">
        <v>0</v>
      </c>
      <c r="M52" s="87" t="s">
        <v>38</v>
      </c>
      <c r="N52" s="75">
        <v>405</v>
      </c>
      <c r="O52" s="60">
        <f t="shared" si="11"/>
        <v>1561979.7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f t="shared" si="12"/>
        <v>49067.43</v>
      </c>
      <c r="AB52" s="75">
        <f t="shared" si="13"/>
        <v>24533.71</v>
      </c>
      <c r="AC52" s="75">
        <v>0</v>
      </c>
    </row>
    <row r="53" spans="1:29" ht="12" customHeight="1" x14ac:dyDescent="0.2">
      <c r="A53" s="50">
        <v>14</v>
      </c>
      <c r="B53" s="62" t="s">
        <v>96</v>
      </c>
      <c r="C53" s="59">
        <f t="shared" si="10"/>
        <v>1482926.63</v>
      </c>
      <c r="D53" s="60">
        <v>0</v>
      </c>
      <c r="E53" s="86">
        <v>0</v>
      </c>
      <c r="F53" s="86">
        <v>0</v>
      </c>
      <c r="G53" s="86">
        <v>0</v>
      </c>
      <c r="H53" s="60">
        <v>0</v>
      </c>
      <c r="I53" s="60">
        <v>0</v>
      </c>
      <c r="J53" s="60">
        <v>0</v>
      </c>
      <c r="K53" s="84">
        <v>0</v>
      </c>
      <c r="L53" s="60">
        <v>0</v>
      </c>
      <c r="M53" s="87" t="s">
        <v>38</v>
      </c>
      <c r="N53" s="75">
        <v>367.2</v>
      </c>
      <c r="O53" s="60">
        <f t="shared" si="11"/>
        <v>1416194.93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0</v>
      </c>
      <c r="AA53" s="75">
        <f t="shared" si="12"/>
        <v>44487.8</v>
      </c>
      <c r="AB53" s="75">
        <f t="shared" si="13"/>
        <v>22243.9</v>
      </c>
      <c r="AC53" s="75">
        <v>0</v>
      </c>
    </row>
    <row r="54" spans="1:29" ht="12" customHeight="1" x14ac:dyDescent="0.2">
      <c r="A54" s="50">
        <v>15</v>
      </c>
      <c r="B54" s="62" t="s">
        <v>100</v>
      </c>
      <c r="C54" s="59">
        <f t="shared" si="10"/>
        <v>2012370.2000000002</v>
      </c>
      <c r="D54" s="60">
        <v>0</v>
      </c>
      <c r="E54" s="86">
        <v>0</v>
      </c>
      <c r="F54" s="86">
        <v>0</v>
      </c>
      <c r="G54" s="86">
        <v>0</v>
      </c>
      <c r="H54" s="60">
        <v>0</v>
      </c>
      <c r="I54" s="60">
        <v>0</v>
      </c>
      <c r="J54" s="60">
        <v>0</v>
      </c>
      <c r="K54" s="84">
        <v>0</v>
      </c>
      <c r="L54" s="60">
        <v>0</v>
      </c>
      <c r="M54" s="87" t="s">
        <v>38</v>
      </c>
      <c r="N54" s="75">
        <v>498.3</v>
      </c>
      <c r="O54" s="60">
        <f t="shared" si="11"/>
        <v>1921813.54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0</v>
      </c>
      <c r="AA54" s="75">
        <f t="shared" si="12"/>
        <v>60371.11</v>
      </c>
      <c r="AB54" s="75">
        <f t="shared" si="13"/>
        <v>30185.55</v>
      </c>
      <c r="AC54" s="75">
        <v>0</v>
      </c>
    </row>
    <row r="55" spans="1:29" ht="24" customHeight="1" x14ac:dyDescent="0.2">
      <c r="A55" s="94" t="s">
        <v>22</v>
      </c>
      <c r="B55" s="94"/>
      <c r="C55" s="60">
        <f t="shared" ref="C55:L55" si="14">SUM(C40:C54)</f>
        <v>29954148.629999995</v>
      </c>
      <c r="D55" s="60">
        <f t="shared" si="14"/>
        <v>0</v>
      </c>
      <c r="E55" s="60">
        <f t="shared" si="14"/>
        <v>0</v>
      </c>
      <c r="F55" s="60">
        <f t="shared" si="14"/>
        <v>0</v>
      </c>
      <c r="G55" s="60">
        <f t="shared" si="14"/>
        <v>0</v>
      </c>
      <c r="H55" s="60">
        <f t="shared" si="14"/>
        <v>0</v>
      </c>
      <c r="I55" s="60">
        <f t="shared" si="14"/>
        <v>0</v>
      </c>
      <c r="J55" s="60">
        <f t="shared" si="14"/>
        <v>0</v>
      </c>
      <c r="K55" s="84">
        <f t="shared" si="14"/>
        <v>0</v>
      </c>
      <c r="L55" s="60">
        <f t="shared" si="14"/>
        <v>0</v>
      </c>
      <c r="M55" s="69" t="s">
        <v>28</v>
      </c>
      <c r="N55" s="60">
        <f t="shared" ref="N55:AC55" si="15">SUM(N40:N54)</f>
        <v>7417.2</v>
      </c>
      <c r="O55" s="60">
        <f t="shared" si="15"/>
        <v>28606211.929999996</v>
      </c>
      <c r="P55" s="60">
        <f t="shared" si="15"/>
        <v>0</v>
      </c>
      <c r="Q55" s="60">
        <f t="shared" si="15"/>
        <v>0</v>
      </c>
      <c r="R55" s="60">
        <f t="shared" si="15"/>
        <v>0</v>
      </c>
      <c r="S55" s="60">
        <f t="shared" si="15"/>
        <v>0</v>
      </c>
      <c r="T55" s="60">
        <f t="shared" si="15"/>
        <v>0</v>
      </c>
      <c r="U55" s="60">
        <f t="shared" si="15"/>
        <v>0</v>
      </c>
      <c r="V55" s="60">
        <f t="shared" si="15"/>
        <v>0</v>
      </c>
      <c r="W55" s="60">
        <f t="shared" si="15"/>
        <v>0</v>
      </c>
      <c r="X55" s="60">
        <f t="shared" si="15"/>
        <v>0</v>
      </c>
      <c r="Y55" s="60">
        <f t="shared" si="15"/>
        <v>0</v>
      </c>
      <c r="Z55" s="60">
        <f t="shared" si="15"/>
        <v>0</v>
      </c>
      <c r="AA55" s="60">
        <f t="shared" si="15"/>
        <v>898624.4800000001</v>
      </c>
      <c r="AB55" s="60">
        <f t="shared" si="15"/>
        <v>449312.22000000003</v>
      </c>
      <c r="AC55" s="60">
        <f t="shared" si="15"/>
        <v>0</v>
      </c>
    </row>
  </sheetData>
  <mergeCells count="57">
    <mergeCell ref="A55:B55"/>
    <mergeCell ref="A27:AC27"/>
    <mergeCell ref="A37:B37"/>
    <mergeCell ref="A28:AC28"/>
    <mergeCell ref="A38:AC38"/>
    <mergeCell ref="A39:AC39"/>
    <mergeCell ref="S2:AC2"/>
    <mergeCell ref="A4:AC4"/>
    <mergeCell ref="A6:A11"/>
    <mergeCell ref="B6:B11"/>
    <mergeCell ref="D9:D11"/>
    <mergeCell ref="C6:C8"/>
    <mergeCell ref="D6:U6"/>
    <mergeCell ref="D7:J7"/>
    <mergeCell ref="V6:AC6"/>
    <mergeCell ref="K7:L8"/>
    <mergeCell ref="P7:Q8"/>
    <mergeCell ref="Z7:Z8"/>
    <mergeCell ref="AA7:AA8"/>
    <mergeCell ref="AB7:AB8"/>
    <mergeCell ref="AC7:AC8"/>
    <mergeCell ref="X7:Y8"/>
    <mergeCell ref="R7:S8"/>
    <mergeCell ref="M7:O8"/>
    <mergeCell ref="T7:U8"/>
    <mergeCell ref="V7:W8"/>
    <mergeCell ref="AB9:AB11"/>
    <mergeCell ref="AC9:AC11"/>
    <mergeCell ref="U9:U11"/>
    <mergeCell ref="Z9:Z11"/>
    <mergeCell ref="J9:J11"/>
    <mergeCell ref="K9:K11"/>
    <mergeCell ref="L9:L11"/>
    <mergeCell ref="N9:N11"/>
    <mergeCell ref="O9:O11"/>
    <mergeCell ref="P9:P11"/>
    <mergeCell ref="X9:X11"/>
    <mergeCell ref="Q9:Q11"/>
    <mergeCell ref="R9:R11"/>
    <mergeCell ref="S9:S11"/>
    <mergeCell ref="AA9:AA11"/>
    <mergeCell ref="S1:AC1"/>
    <mergeCell ref="E9:E11"/>
    <mergeCell ref="F9:F11"/>
    <mergeCell ref="C9:C11"/>
    <mergeCell ref="A26:B26"/>
    <mergeCell ref="A15:AC15"/>
    <mergeCell ref="A13:B13"/>
    <mergeCell ref="A14:AC14"/>
    <mergeCell ref="T9:T11"/>
    <mergeCell ref="V9:V11"/>
    <mergeCell ref="Y9:Y11"/>
    <mergeCell ref="M9:M11"/>
    <mergeCell ref="W9:W11"/>
    <mergeCell ref="H9:H11"/>
    <mergeCell ref="G9:G11"/>
    <mergeCell ref="I9:I11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view="pageBreakPreview" zoomScale="110" zoomScaleSheetLayoutView="110" workbookViewId="0">
      <selection activeCell="C2" sqref="C2:F2"/>
    </sheetView>
  </sheetViews>
  <sheetFormatPr defaultRowHeight="12.75" x14ac:dyDescent="0.2"/>
  <cols>
    <col min="1" max="1" width="7" style="1" customWidth="1"/>
    <col min="2" max="2" width="69" style="1" customWidth="1"/>
    <col min="3" max="3" width="16" style="1" customWidth="1"/>
    <col min="4" max="4" width="20.83203125" style="14" customWidth="1"/>
    <col min="5" max="5" width="14.6640625" style="34" customWidth="1"/>
    <col min="6" max="6" width="18.1640625" style="1" customWidth="1"/>
    <col min="7" max="7" width="14.6640625" style="1" customWidth="1"/>
    <col min="8" max="8" width="30.83203125" style="1" customWidth="1"/>
    <col min="9" max="9" width="3.6640625" style="1" customWidth="1"/>
    <col min="10" max="10" width="27.1640625" style="1" customWidth="1"/>
    <col min="11" max="16384" width="9.33203125" style="1"/>
  </cols>
  <sheetData>
    <row r="1" spans="1:19" s="9" customFormat="1" ht="50.25" customHeight="1" x14ac:dyDescent="0.2">
      <c r="B1" s="21"/>
      <c r="C1" s="93" t="s">
        <v>120</v>
      </c>
      <c r="D1" s="93"/>
      <c r="E1" s="93"/>
      <c r="F1" s="93"/>
    </row>
    <row r="2" spans="1:19" s="23" customFormat="1" ht="45.75" customHeight="1" x14ac:dyDescent="0.2">
      <c r="A2" s="9"/>
      <c r="B2" s="9"/>
      <c r="C2" s="93" t="s">
        <v>116</v>
      </c>
      <c r="D2" s="144"/>
      <c r="E2" s="144"/>
      <c r="F2" s="144"/>
      <c r="G2" s="22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s="9" customFormat="1" ht="12.75" customHeight="1" x14ac:dyDescent="0.2">
      <c r="A3" s="145" t="s">
        <v>109</v>
      </c>
      <c r="B3" s="145"/>
      <c r="C3" s="145"/>
      <c r="D3" s="145"/>
      <c r="E3" s="145"/>
      <c r="F3" s="145"/>
      <c r="G3" s="24"/>
      <c r="H3" s="24"/>
      <c r="I3" s="24"/>
      <c r="J3" s="24"/>
    </row>
    <row r="4" spans="1:19" s="9" customFormat="1" x14ac:dyDescent="0.2">
      <c r="A4" s="145"/>
      <c r="B4" s="145"/>
      <c r="C4" s="145"/>
      <c r="D4" s="145"/>
      <c r="E4" s="145"/>
      <c r="F4" s="145"/>
      <c r="G4" s="25"/>
      <c r="H4" s="25"/>
      <c r="I4" s="25"/>
      <c r="J4" s="25"/>
    </row>
    <row r="5" spans="1:19" s="23" customFormat="1" ht="4.5" customHeight="1" x14ac:dyDescent="0.2">
      <c r="A5" s="146"/>
      <c r="B5" s="146"/>
      <c r="C5" s="146"/>
      <c r="D5" s="146"/>
      <c r="E5" s="146"/>
      <c r="F5" s="146"/>
    </row>
    <row r="6" spans="1:19" s="23" customFormat="1" x14ac:dyDescent="0.2">
      <c r="A6" s="117" t="s">
        <v>39</v>
      </c>
      <c r="B6" s="117" t="s">
        <v>54</v>
      </c>
      <c r="C6" s="107" t="s">
        <v>3</v>
      </c>
      <c r="D6" s="123" t="s">
        <v>26</v>
      </c>
      <c r="E6" s="123" t="s">
        <v>20</v>
      </c>
      <c r="F6" s="117" t="s">
        <v>4</v>
      </c>
    </row>
    <row r="7" spans="1:19" s="23" customFormat="1" ht="31.5" customHeight="1" x14ac:dyDescent="0.2">
      <c r="A7" s="147"/>
      <c r="B7" s="147"/>
      <c r="C7" s="109"/>
      <c r="D7" s="125"/>
      <c r="E7" s="125"/>
      <c r="F7" s="119"/>
    </row>
    <row r="8" spans="1:19" s="23" customFormat="1" x14ac:dyDescent="0.2">
      <c r="A8" s="141"/>
      <c r="B8" s="141"/>
      <c r="C8" s="35" t="s">
        <v>5</v>
      </c>
      <c r="D8" s="36" t="s">
        <v>6</v>
      </c>
      <c r="E8" s="36" t="s">
        <v>19</v>
      </c>
      <c r="F8" s="37" t="s">
        <v>7</v>
      </c>
    </row>
    <row r="9" spans="1:19" s="23" customFormat="1" ht="12" customHeight="1" x14ac:dyDescent="0.2">
      <c r="A9" s="37">
        <v>1</v>
      </c>
      <c r="B9" s="37">
        <v>2</v>
      </c>
      <c r="C9" s="38">
        <v>3</v>
      </c>
      <c r="D9" s="36">
        <v>4</v>
      </c>
      <c r="E9" s="36">
        <v>5</v>
      </c>
      <c r="F9" s="37">
        <v>6</v>
      </c>
    </row>
    <row r="10" spans="1:19" s="23" customFormat="1" ht="12" customHeight="1" x14ac:dyDescent="0.2">
      <c r="A10" s="148" t="s">
        <v>113</v>
      </c>
      <c r="B10" s="149"/>
      <c r="C10" s="39">
        <f>C12+C14+C16</f>
        <v>63067.590000000004</v>
      </c>
      <c r="D10" s="38">
        <f>D12+D14+D16</f>
        <v>3792</v>
      </c>
      <c r="E10" s="38">
        <f>E12+E14+E16</f>
        <v>33</v>
      </c>
      <c r="F10" s="39">
        <f>F12+F14+F16</f>
        <v>95527804.439999998</v>
      </c>
      <c r="G10" s="26"/>
    </row>
    <row r="11" spans="1:19" s="28" customFormat="1" ht="12" customHeight="1" x14ac:dyDescent="0.2">
      <c r="A11" s="138" t="s">
        <v>103</v>
      </c>
      <c r="B11" s="140"/>
      <c r="C11" s="40"/>
      <c r="D11" s="41"/>
      <c r="E11" s="41"/>
      <c r="F11" s="40"/>
      <c r="G11" s="27"/>
    </row>
    <row r="12" spans="1:19" s="28" customFormat="1" ht="12" customHeight="1" x14ac:dyDescent="0.2">
      <c r="A12" s="42">
        <v>1</v>
      </c>
      <c r="B12" s="43" t="s">
        <v>21</v>
      </c>
      <c r="C12" s="40">
        <f>'Приложение 1'!I24</f>
        <v>33989.89</v>
      </c>
      <c r="D12" s="41">
        <f>'Приложение 1'!K24</f>
        <v>1471</v>
      </c>
      <c r="E12" s="36">
        <v>10</v>
      </c>
      <c r="F12" s="40">
        <f>'Приложение 1'!L24</f>
        <v>36740194.739999995</v>
      </c>
    </row>
    <row r="13" spans="1:19" s="29" customFormat="1" ht="12" customHeight="1" x14ac:dyDescent="0.2">
      <c r="A13" s="138" t="s">
        <v>104</v>
      </c>
      <c r="B13" s="140"/>
      <c r="C13" s="39"/>
      <c r="D13" s="41"/>
      <c r="E13" s="41"/>
      <c r="F13" s="39"/>
    </row>
    <row r="14" spans="1:19" s="29" customFormat="1" ht="12" customHeight="1" x14ac:dyDescent="0.2">
      <c r="A14" s="42">
        <v>2</v>
      </c>
      <c r="B14" s="43" t="s">
        <v>21</v>
      </c>
      <c r="C14" s="40">
        <f>'Приложение 1'!A26:S26+'Приложение 1'!I35</f>
        <v>19338.3</v>
      </c>
      <c r="D14" s="41">
        <f>'Приложение 1'!K35</f>
        <v>1854</v>
      </c>
      <c r="E14" s="36">
        <v>8</v>
      </c>
      <c r="F14" s="40">
        <f>'Приложение 1'!L35</f>
        <v>28833461.07</v>
      </c>
    </row>
    <row r="15" spans="1:19" s="30" customFormat="1" ht="12" customHeight="1" x14ac:dyDescent="0.2">
      <c r="A15" s="142" t="s">
        <v>105</v>
      </c>
      <c r="B15" s="143"/>
      <c r="C15" s="40"/>
      <c r="D15" s="41"/>
      <c r="E15" s="41"/>
      <c r="F15" s="40"/>
      <c r="H15" s="33"/>
      <c r="J15" s="31"/>
    </row>
    <row r="16" spans="1:19" s="30" customFormat="1" ht="12" customHeight="1" x14ac:dyDescent="0.2">
      <c r="A16" s="42">
        <v>3</v>
      </c>
      <c r="B16" s="43" t="s">
        <v>21</v>
      </c>
      <c r="C16" s="40">
        <f>'Приложение 1'!I53</f>
        <v>9739.4</v>
      </c>
      <c r="D16" s="41">
        <f>'Приложение 1'!K53</f>
        <v>467</v>
      </c>
      <c r="E16" s="36">
        <v>15</v>
      </c>
      <c r="F16" s="40">
        <f>'Приложение 1'!L53</f>
        <v>29954148.629999995</v>
      </c>
    </row>
  </sheetData>
  <autoFilter ref="A9:S16"/>
  <mergeCells count="15">
    <mergeCell ref="C1:F1"/>
    <mergeCell ref="A15:B15"/>
    <mergeCell ref="H2:S2"/>
    <mergeCell ref="C2:F2"/>
    <mergeCell ref="A3:F4"/>
    <mergeCell ref="A13:B13"/>
    <mergeCell ref="A11:B11"/>
    <mergeCell ref="F6:F7"/>
    <mergeCell ref="A5:F5"/>
    <mergeCell ref="A6:A8"/>
    <mergeCell ref="B6:B8"/>
    <mergeCell ref="C6:C7"/>
    <mergeCell ref="D6:D7"/>
    <mergeCell ref="E6:E7"/>
    <mergeCell ref="A10:B10"/>
  </mergeCells>
  <pageMargins left="0.25" right="0.25" top="0.75" bottom="0.75" header="0.3" footer="0.3"/>
  <pageSetup fitToHeight="0" orientation="landscape" useFirstPageNumber="1" r:id="rId1"/>
  <headerFooter alignWithMargins="0">
    <oddFooter>&amp;C&amp;"Arial Narrow,обычный"&amp;7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Валерия Сидоренко</cp:lastModifiedBy>
  <cp:lastPrinted>2020-05-15T12:34:31Z</cp:lastPrinted>
  <dcterms:created xsi:type="dcterms:W3CDTF">2014-06-23T04:55:08Z</dcterms:created>
  <dcterms:modified xsi:type="dcterms:W3CDTF">2020-05-15T12:34:35Z</dcterms:modified>
</cp:coreProperties>
</file>