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2795" tabRatio="761" activeTab="5"/>
  </bookViews>
  <sheets>
    <sheet name="Приложение 1" sheetId="7" r:id="rId1"/>
    <sheet name="Приложение 2" sheetId="5" r:id="rId2"/>
    <sheet name="Приложение 3" sheetId="6" r:id="rId3"/>
    <sheet name="Приложение 1.1" sheetId="9" r:id="rId4"/>
    <sheet name="Приложение 2.1" sheetId="10" r:id="rId5"/>
    <sheet name="Приложение 3.1" sheetId="11" r:id="rId6"/>
  </sheets>
  <definedNames>
    <definedName name="_GoBack" localSheetId="0">'Приложение 1'!#REF!</definedName>
    <definedName name="_GoBack" localSheetId="3">'Приложение 1.1'!#REF!</definedName>
    <definedName name="_xlnm._FilterDatabase" localSheetId="0" hidden="1">'Приложение 1'!$A$11:$X$355</definedName>
    <definedName name="_xlnm._FilterDatabase" localSheetId="3" hidden="1">'Приложение 1.1'!$A$10:$V$32</definedName>
    <definedName name="_xlnm._FilterDatabase" localSheetId="1" hidden="1">'Приложение 2'!$A$13:$AB$26</definedName>
    <definedName name="_xlnm._FilterDatabase" localSheetId="4" hidden="1">'Приложение 2.1'!$A$12:$CE$34</definedName>
    <definedName name="_xlnm._FilterDatabase" localSheetId="2" hidden="1">'Приложение 3'!$A$8:$Q$10</definedName>
    <definedName name="_xlnm.Print_Titles" localSheetId="0">'Приложение 1'!$11:$11</definedName>
    <definedName name="_xlnm.Print_Titles" localSheetId="3">'Приложение 1.1'!$10:$10</definedName>
    <definedName name="_xlnm.Print_Titles" localSheetId="1">'Приложение 2'!$13:$13</definedName>
    <definedName name="_xlnm.Print_Titles" localSheetId="4">'Приложение 2.1'!$12:$12</definedName>
    <definedName name="_xlnm.Print_Titles" localSheetId="2">'Приложение 3'!$9:$9</definedName>
    <definedName name="_xlnm.Print_Titles" localSheetId="5">'Приложение 3.1'!$9:$9</definedName>
    <definedName name="_xlnm.Print_Area" localSheetId="0">'Приложение 1'!$A$3:$U$24</definedName>
    <definedName name="_xlnm.Print_Area" localSheetId="3">'Приложение 1.1'!$A$1:$S$32</definedName>
    <definedName name="_xlnm.Print_Area" localSheetId="1">'Приложение 2'!$A$3:$V$26</definedName>
    <definedName name="_xlnm.Print_Area" localSheetId="4">'Приложение 2.1'!$A$1:$AL$34</definedName>
    <definedName name="_xlnm.Print_Area" localSheetId="2">'Приложение 3'!$A$1:$N$10</definedName>
    <definedName name="_xlnm.Print_Area" localSheetId="5">'Приложение 3.1'!$A$1:$F$14</definedName>
    <definedName name="Перечень" localSheetId="3">#REF!</definedName>
    <definedName name="Перечень" localSheetId="4">#REF!</definedName>
    <definedName name="Перечень" localSheetId="5">#REF!</definedName>
    <definedName name="Перечень">#REF!</definedName>
    <definedName name="Перечень2" localSheetId="3">#REF!</definedName>
    <definedName name="Перечень2" localSheetId="4">#REF!</definedName>
    <definedName name="Перечень2" localSheetId="5">#REF!</definedName>
    <definedName name="Перечень2">#REF!</definedName>
    <definedName name="Перечень3" localSheetId="3">#REF!</definedName>
    <definedName name="Перечень3" localSheetId="4">#REF!</definedName>
    <definedName name="Перечень3" localSheetId="5">#REF!</definedName>
    <definedName name="Перечень3">#REF!</definedName>
    <definedName name="прил">#REF!</definedName>
  </definedNames>
  <calcPr calcId="162913"/>
</workbook>
</file>

<file path=xl/calcChain.xml><?xml version="1.0" encoding="utf-8"?>
<calcChain xmlns="http://schemas.openxmlformats.org/spreadsheetml/2006/main">
  <c r="R11" i="9" l="1"/>
  <c r="Q11" i="9"/>
  <c r="O11" i="9"/>
  <c r="N11" i="9"/>
  <c r="M11" i="9"/>
  <c r="K11" i="9"/>
  <c r="J11" i="9"/>
  <c r="I11" i="9"/>
  <c r="E10" i="11"/>
  <c r="AN23" i="10" l="1"/>
  <c r="BL23" i="10" s="1"/>
  <c r="AN24" i="10"/>
  <c r="BL24" i="10" s="1"/>
  <c r="AN25" i="10"/>
  <c r="BL25" i="10" s="1"/>
  <c r="AN26" i="10"/>
  <c r="AN27" i="10"/>
  <c r="BL27" i="10" s="1"/>
  <c r="AN28" i="10"/>
  <c r="BL28" i="10" s="1"/>
  <c r="AN29" i="10"/>
  <c r="BL29" i="10" s="1"/>
  <c r="AN30" i="10"/>
  <c r="BL30" i="10" s="1"/>
  <c r="AN31" i="10"/>
  <c r="BL31" i="10" s="1"/>
  <c r="AN32" i="10"/>
  <c r="BL32" i="10" s="1"/>
  <c r="AN33" i="10"/>
  <c r="BL33" i="10" s="1"/>
  <c r="AN22" i="10"/>
  <c r="AO23" i="10"/>
  <c r="BM23" i="10" s="1"/>
  <c r="AP23" i="10"/>
  <c r="AQ23" i="10"/>
  <c r="BO23" i="10" s="1"/>
  <c r="AR23" i="10"/>
  <c r="BP23" i="10" s="1"/>
  <c r="AS23" i="10"/>
  <c r="BQ23" i="10" s="1"/>
  <c r="AT23" i="10"/>
  <c r="BR23" i="10" s="1"/>
  <c r="AU23" i="10"/>
  <c r="AV23" i="10"/>
  <c r="BT23" i="10" s="1"/>
  <c r="AW23" i="10"/>
  <c r="BU23" i="10" s="1"/>
  <c r="AX23" i="10"/>
  <c r="BV23" i="10" s="1"/>
  <c r="AY23" i="10"/>
  <c r="BG23" i="10"/>
  <c r="BK23" i="10"/>
  <c r="BN23" i="10"/>
  <c r="BY23" i="10"/>
  <c r="BZ23" i="10"/>
  <c r="CA23" i="10"/>
  <c r="CB23" i="10"/>
  <c r="AO24" i="10"/>
  <c r="BM24" i="10" s="1"/>
  <c r="AP24" i="10"/>
  <c r="AQ24" i="10"/>
  <c r="BO24" i="10" s="1"/>
  <c r="AR24" i="10"/>
  <c r="BP24" i="10" s="1"/>
  <c r="AS24" i="10"/>
  <c r="BQ24" i="10" s="1"/>
  <c r="AT24" i="10"/>
  <c r="BR24" i="10" s="1"/>
  <c r="AU24" i="10"/>
  <c r="AV24" i="10"/>
  <c r="BT24" i="10" s="1"/>
  <c r="AW24" i="10"/>
  <c r="BU24" i="10" s="1"/>
  <c r="AX24" i="10"/>
  <c r="BV24" i="10" s="1"/>
  <c r="AY24" i="10"/>
  <c r="BG24" i="10"/>
  <c r="BK24" i="10"/>
  <c r="BN24" i="10"/>
  <c r="CB24" i="10"/>
  <c r="AO25" i="10"/>
  <c r="BM25" i="10" s="1"/>
  <c r="AP25" i="10"/>
  <c r="BN25" i="10" s="1"/>
  <c r="AQ25" i="10"/>
  <c r="BO25" i="10" s="1"/>
  <c r="AR25" i="10"/>
  <c r="BP25" i="10" s="1"/>
  <c r="AS25" i="10"/>
  <c r="BQ25" i="10" s="1"/>
  <c r="AT25" i="10"/>
  <c r="BR25" i="10" s="1"/>
  <c r="AU25" i="10"/>
  <c r="AV25" i="10"/>
  <c r="BT25" i="10" s="1"/>
  <c r="AW25" i="10"/>
  <c r="BU25" i="10" s="1"/>
  <c r="AX25" i="10"/>
  <c r="BV25" i="10" s="1"/>
  <c r="AY25" i="10"/>
  <c r="BG25" i="10"/>
  <c r="BK25" i="10"/>
  <c r="CB25" i="10"/>
  <c r="AO26" i="10"/>
  <c r="BM26" i="10" s="1"/>
  <c r="AP26" i="10"/>
  <c r="BN26" i="10" s="1"/>
  <c r="AQ26" i="10"/>
  <c r="AR26" i="10"/>
  <c r="BP26" i="10" s="1"/>
  <c r="AS26" i="10"/>
  <c r="BQ26" i="10" s="1"/>
  <c r="AT26" i="10"/>
  <c r="BR26" i="10" s="1"/>
  <c r="AU26" i="10"/>
  <c r="AV26" i="10"/>
  <c r="BT26" i="10" s="1"/>
  <c r="AW26" i="10"/>
  <c r="BU26" i="10" s="1"/>
  <c r="AX26" i="10"/>
  <c r="BV26" i="10" s="1"/>
  <c r="AY26" i="10"/>
  <c r="BG26" i="10"/>
  <c r="BK26" i="10"/>
  <c r="BL26" i="10"/>
  <c r="BO26" i="10"/>
  <c r="CB26" i="10"/>
  <c r="AO27" i="10"/>
  <c r="BM27" i="10" s="1"/>
  <c r="AP27" i="10"/>
  <c r="BN27" i="10" s="1"/>
  <c r="AQ27" i="10"/>
  <c r="BO27" i="10" s="1"/>
  <c r="AR27" i="10"/>
  <c r="BP27" i="10" s="1"/>
  <c r="AS27" i="10"/>
  <c r="BQ27" i="10" s="1"/>
  <c r="AT27" i="10"/>
  <c r="BR27" i="10" s="1"/>
  <c r="AU27" i="10"/>
  <c r="AV27" i="10"/>
  <c r="BT27" i="10" s="1"/>
  <c r="AW27" i="10"/>
  <c r="BU27" i="10" s="1"/>
  <c r="AX27" i="10"/>
  <c r="BV27" i="10" s="1"/>
  <c r="AY27" i="10"/>
  <c r="BG27" i="10"/>
  <c r="BK27" i="10"/>
  <c r="CB27" i="10"/>
  <c r="AO28" i="10"/>
  <c r="BM28" i="10" s="1"/>
  <c r="AP28" i="10"/>
  <c r="BN28" i="10" s="1"/>
  <c r="AQ28" i="10"/>
  <c r="BO28" i="10" s="1"/>
  <c r="AR28" i="10"/>
  <c r="BP28" i="10" s="1"/>
  <c r="AS28" i="10"/>
  <c r="BQ28" i="10" s="1"/>
  <c r="AT28" i="10"/>
  <c r="BR28" i="10" s="1"/>
  <c r="AU28" i="10"/>
  <c r="AV28" i="10"/>
  <c r="BT28" i="10" s="1"/>
  <c r="AW28" i="10"/>
  <c r="BU28" i="10" s="1"/>
  <c r="AX28" i="10"/>
  <c r="BV28" i="10" s="1"/>
  <c r="AY28" i="10"/>
  <c r="BG28" i="10"/>
  <c r="BK28" i="10"/>
  <c r="CB28" i="10"/>
  <c r="AO29" i="10"/>
  <c r="BM29" i="10" s="1"/>
  <c r="AP29" i="10"/>
  <c r="AQ29" i="10"/>
  <c r="BO29" i="10" s="1"/>
  <c r="AR29" i="10"/>
  <c r="BP29" i="10" s="1"/>
  <c r="AS29" i="10"/>
  <c r="BQ29" i="10" s="1"/>
  <c r="AT29" i="10"/>
  <c r="BR29" i="10" s="1"/>
  <c r="AU29" i="10"/>
  <c r="AV29" i="10"/>
  <c r="BT29" i="10" s="1"/>
  <c r="AW29" i="10"/>
  <c r="BU29" i="10" s="1"/>
  <c r="AX29" i="10"/>
  <c r="BV29" i="10" s="1"/>
  <c r="AY29" i="10"/>
  <c r="BG29" i="10"/>
  <c r="BK29" i="10"/>
  <c r="BN29" i="10"/>
  <c r="CB29" i="10"/>
  <c r="AO30" i="10"/>
  <c r="BM30" i="10" s="1"/>
  <c r="AP30" i="10"/>
  <c r="BN30" i="10" s="1"/>
  <c r="AQ30" i="10"/>
  <c r="BO30" i="10" s="1"/>
  <c r="AR30" i="10"/>
  <c r="BP30" i="10" s="1"/>
  <c r="AS30" i="10"/>
  <c r="BQ30" i="10" s="1"/>
  <c r="AT30" i="10"/>
  <c r="AU30" i="10"/>
  <c r="AV30" i="10"/>
  <c r="BT30" i="10" s="1"/>
  <c r="AW30" i="10"/>
  <c r="BU30" i="10" s="1"/>
  <c r="AX30" i="10"/>
  <c r="BV30" i="10" s="1"/>
  <c r="AY30" i="10"/>
  <c r="BG30" i="10"/>
  <c r="BK30" i="10"/>
  <c r="BR30" i="10"/>
  <c r="CB30" i="10"/>
  <c r="AO31" i="10"/>
  <c r="BM31" i="10" s="1"/>
  <c r="AP31" i="10"/>
  <c r="AQ31" i="10"/>
  <c r="BO31" i="10" s="1"/>
  <c r="AR31" i="10"/>
  <c r="BP31" i="10" s="1"/>
  <c r="AS31" i="10"/>
  <c r="BQ31" i="10" s="1"/>
  <c r="AT31" i="10"/>
  <c r="BR31" i="10" s="1"/>
  <c r="AU31" i="10"/>
  <c r="AV31" i="10"/>
  <c r="BT31" i="10" s="1"/>
  <c r="AW31" i="10"/>
  <c r="BU31" i="10" s="1"/>
  <c r="AX31" i="10"/>
  <c r="BV31" i="10" s="1"/>
  <c r="AY31" i="10"/>
  <c r="BG31" i="10"/>
  <c r="BK31" i="10"/>
  <c r="BN31" i="10"/>
  <c r="CB31" i="10"/>
  <c r="AO32" i="10"/>
  <c r="BM32" i="10" s="1"/>
  <c r="AP32" i="10"/>
  <c r="BN32" i="10" s="1"/>
  <c r="AQ32" i="10"/>
  <c r="BO32" i="10" s="1"/>
  <c r="AR32" i="10"/>
  <c r="BP32" i="10" s="1"/>
  <c r="AS32" i="10"/>
  <c r="BQ32" i="10" s="1"/>
  <c r="AT32" i="10"/>
  <c r="BR32" i="10" s="1"/>
  <c r="AU32" i="10"/>
  <c r="AV32" i="10"/>
  <c r="BT32" i="10" s="1"/>
  <c r="AW32" i="10"/>
  <c r="BU32" i="10" s="1"/>
  <c r="AX32" i="10"/>
  <c r="BV32" i="10" s="1"/>
  <c r="AY32" i="10"/>
  <c r="BG32" i="10"/>
  <c r="BK32" i="10"/>
  <c r="CB32" i="10"/>
  <c r="AO33" i="10"/>
  <c r="BM33" i="10" s="1"/>
  <c r="AP33" i="10"/>
  <c r="BN33" i="10" s="1"/>
  <c r="AQ33" i="10"/>
  <c r="BO33" i="10" s="1"/>
  <c r="AR33" i="10"/>
  <c r="BP33" i="10" s="1"/>
  <c r="AS33" i="10"/>
  <c r="BQ33" i="10" s="1"/>
  <c r="AT33" i="10"/>
  <c r="BR33" i="10" s="1"/>
  <c r="AU33" i="10"/>
  <c r="AV33" i="10"/>
  <c r="BT33" i="10" s="1"/>
  <c r="AW33" i="10"/>
  <c r="BU33" i="10" s="1"/>
  <c r="AX33" i="10"/>
  <c r="BV33" i="10" s="1"/>
  <c r="AY33" i="10"/>
  <c r="BG33" i="10"/>
  <c r="BK33" i="10"/>
  <c r="CB33" i="10"/>
  <c r="BG34" i="10"/>
  <c r="BK34" i="10"/>
  <c r="CB34" i="10"/>
  <c r="BW32" i="10" l="1"/>
  <c r="BW31" i="10"/>
  <c r="BW28" i="10"/>
  <c r="BW26" i="10"/>
  <c r="BW25" i="10"/>
  <c r="BW23" i="10"/>
  <c r="BW33" i="10"/>
  <c r="BW30" i="10"/>
  <c r="BW29" i="10"/>
  <c r="BW27" i="10"/>
  <c r="BW24" i="10"/>
  <c r="BS33" i="10"/>
  <c r="BS31" i="10"/>
  <c r="BS29" i="10"/>
  <c r="BS27" i="10"/>
  <c r="BS25" i="10"/>
  <c r="BS23" i="10"/>
  <c r="CC23" i="10"/>
  <c r="BS32" i="10"/>
  <c r="BS30" i="10"/>
  <c r="BS28" i="10"/>
  <c r="BS26" i="10"/>
  <c r="BS24" i="10"/>
  <c r="AB34" i="10" l="1"/>
  <c r="AA34" i="10"/>
  <c r="W34" i="10"/>
  <c r="G33" i="10"/>
  <c r="G31" i="10"/>
  <c r="G26" i="10"/>
  <c r="G27" i="10"/>
  <c r="G28" i="10"/>
  <c r="G29" i="10"/>
  <c r="G30" i="10"/>
  <c r="G24" i="10"/>
  <c r="I34" i="10"/>
  <c r="J34" i="10"/>
  <c r="K34" i="10"/>
  <c r="L34" i="10"/>
  <c r="M34" i="10"/>
  <c r="N34" i="10"/>
  <c r="O34" i="10"/>
  <c r="P34" i="10"/>
  <c r="Q34" i="10"/>
  <c r="R34" i="10"/>
  <c r="S34" i="10"/>
  <c r="BZ24" i="10" l="1"/>
  <c r="BY24" i="10"/>
  <c r="CA24" i="10"/>
  <c r="CC24" i="10" s="1"/>
  <c r="BY29" i="10"/>
  <c r="CA29" i="10"/>
  <c r="CC29" i="10" s="1"/>
  <c r="BZ29" i="10"/>
  <c r="BY27" i="10"/>
  <c r="CA27" i="10"/>
  <c r="CC27" i="10" s="1"/>
  <c r="BZ27" i="10"/>
  <c r="BY31" i="10"/>
  <c r="CA31" i="10"/>
  <c r="CC31" i="10" s="1"/>
  <c r="BZ31" i="10"/>
  <c r="BZ30" i="10"/>
  <c r="CA30" i="10"/>
  <c r="CC30" i="10" s="1"/>
  <c r="BY30" i="10"/>
  <c r="BZ28" i="10"/>
  <c r="BY28" i="10"/>
  <c r="CA28" i="10"/>
  <c r="CC28" i="10" s="1"/>
  <c r="BZ26" i="10"/>
  <c r="CA26" i="10"/>
  <c r="CC26" i="10" s="1"/>
  <c r="BY26" i="10"/>
  <c r="BY33" i="10"/>
  <c r="CA33" i="10"/>
  <c r="CC33" i="10" s="1"/>
  <c r="BZ33" i="10"/>
  <c r="AS34" i="10"/>
  <c r="BQ34" i="10" s="1"/>
  <c r="AR34" i="10"/>
  <c r="BP34" i="10" s="1"/>
  <c r="AQ34" i="10"/>
  <c r="BO34" i="10" s="1"/>
  <c r="AP34" i="10"/>
  <c r="BN34" i="10" s="1"/>
  <c r="AO34" i="10"/>
  <c r="BM34" i="10" s="1"/>
  <c r="AW34" i="10"/>
  <c r="BU34" i="10" s="1"/>
  <c r="X34" i="10" l="1"/>
  <c r="AU34" i="10" s="1"/>
  <c r="BS34" i="10" s="1"/>
  <c r="BY15" i="10" l="1"/>
  <c r="BZ15" i="10"/>
  <c r="CA15" i="10"/>
  <c r="CB15" i="10"/>
  <c r="CC15" i="10" l="1"/>
  <c r="J32" i="9" l="1"/>
  <c r="K32" i="9"/>
  <c r="M32" i="9"/>
  <c r="N32" i="9"/>
  <c r="O32" i="9"/>
  <c r="Q32" i="9"/>
  <c r="R32" i="9"/>
  <c r="I32" i="9"/>
  <c r="AN34" i="10" s="1"/>
  <c r="BL34" i="10" s="1"/>
  <c r="Y34" i="10" l="1"/>
  <c r="Z34" i="10"/>
  <c r="AC34" i="10"/>
  <c r="AD34" i="10"/>
  <c r="AE34" i="10"/>
  <c r="AF34" i="10"/>
  <c r="AG34" i="10"/>
  <c r="AH34" i="10"/>
  <c r="AI34" i="10"/>
  <c r="AY34" i="10" s="1"/>
  <c r="BW34" i="10" s="1"/>
  <c r="AL34" i="10"/>
  <c r="T34" i="10"/>
  <c r="AX34" i="10" l="1"/>
  <c r="BV34" i="10" s="1"/>
  <c r="AV34" i="10"/>
  <c r="BT34" i="10" s="1"/>
  <c r="U34" i="10"/>
  <c r="AT34" i="10" s="1"/>
  <c r="BR34" i="10" s="1"/>
  <c r="G32" i="10"/>
  <c r="BK22" i="10"/>
  <c r="BZ32" i="10" l="1"/>
  <c r="BY32" i="10"/>
  <c r="CA32" i="10"/>
  <c r="CC32" i="10" s="1"/>
  <c r="BG15" i="10"/>
  <c r="BG16" i="10"/>
  <c r="BG17" i="10"/>
  <c r="BG18" i="10"/>
  <c r="BG19" i="10"/>
  <c r="BG20" i="10"/>
  <c r="BG21" i="10"/>
  <c r="AN15" i="10"/>
  <c r="BL15" i="10" s="1"/>
  <c r="AO15" i="10"/>
  <c r="BM15" i="10" s="1"/>
  <c r="AP15" i="10"/>
  <c r="BN15" i="10" s="1"/>
  <c r="AQ15" i="10"/>
  <c r="BO15" i="10" s="1"/>
  <c r="AR15" i="10"/>
  <c r="BP15" i="10" s="1"/>
  <c r="AS15" i="10"/>
  <c r="BQ15" i="10" s="1"/>
  <c r="AT15" i="10"/>
  <c r="BR15" i="10" s="1"/>
  <c r="AU15" i="10"/>
  <c r="AV15" i="10"/>
  <c r="BT15" i="10" s="1"/>
  <c r="AW15" i="10"/>
  <c r="BU15" i="10" s="1"/>
  <c r="AX15" i="10"/>
  <c r="BV15" i="10" s="1"/>
  <c r="AY15" i="10"/>
  <c r="BW15" i="10" s="1"/>
  <c r="AN16" i="10"/>
  <c r="BL16" i="10" s="1"/>
  <c r="AO16" i="10"/>
  <c r="BM16" i="10" s="1"/>
  <c r="AP16" i="10"/>
  <c r="BN16" i="10" s="1"/>
  <c r="AQ16" i="10"/>
  <c r="BO16" i="10" s="1"/>
  <c r="AR16" i="10"/>
  <c r="BP16" i="10" s="1"/>
  <c r="AS16" i="10"/>
  <c r="BQ16" i="10" s="1"/>
  <c r="AT16" i="10"/>
  <c r="BR16" i="10" s="1"/>
  <c r="AU16" i="10"/>
  <c r="AV16" i="10"/>
  <c r="BT16" i="10" s="1"/>
  <c r="AW16" i="10"/>
  <c r="BU16" i="10" s="1"/>
  <c r="AX16" i="10"/>
  <c r="BV16" i="10" s="1"/>
  <c r="AY16" i="10"/>
  <c r="BW16" i="10" s="1"/>
  <c r="AN17" i="10"/>
  <c r="BL17" i="10" s="1"/>
  <c r="AO17" i="10"/>
  <c r="BM17" i="10" s="1"/>
  <c r="AP17" i="10"/>
  <c r="BN17" i="10" s="1"/>
  <c r="AQ17" i="10"/>
  <c r="BO17" i="10" s="1"/>
  <c r="AR17" i="10"/>
  <c r="BP17" i="10" s="1"/>
  <c r="AS17" i="10"/>
  <c r="BQ17" i="10" s="1"/>
  <c r="AT17" i="10"/>
  <c r="BR17" i="10" s="1"/>
  <c r="AU17" i="10"/>
  <c r="BS17" i="10" s="1"/>
  <c r="AV17" i="10"/>
  <c r="BT17" i="10" s="1"/>
  <c r="AW17" i="10"/>
  <c r="BU17" i="10" s="1"/>
  <c r="AX17" i="10"/>
  <c r="BV17" i="10" s="1"/>
  <c r="AY17" i="10"/>
  <c r="BW17" i="10" s="1"/>
  <c r="AN18" i="10"/>
  <c r="BL18" i="10" s="1"/>
  <c r="AO18" i="10"/>
  <c r="BM18" i="10" s="1"/>
  <c r="AP18" i="10"/>
  <c r="BN18" i="10" s="1"/>
  <c r="AQ18" i="10"/>
  <c r="BO18" i="10" s="1"/>
  <c r="AR18" i="10"/>
  <c r="BP18" i="10" s="1"/>
  <c r="AS18" i="10"/>
  <c r="BQ18" i="10" s="1"/>
  <c r="AT18" i="10"/>
  <c r="BR18" i="10" s="1"/>
  <c r="AU18" i="10"/>
  <c r="AV18" i="10"/>
  <c r="BT18" i="10" s="1"/>
  <c r="AW18" i="10"/>
  <c r="BU18" i="10" s="1"/>
  <c r="AX18" i="10"/>
  <c r="BV18" i="10" s="1"/>
  <c r="AY18" i="10"/>
  <c r="BW18" i="10" s="1"/>
  <c r="AN19" i="10"/>
  <c r="BL19" i="10" s="1"/>
  <c r="AO19" i="10"/>
  <c r="BM19" i="10" s="1"/>
  <c r="AP19" i="10"/>
  <c r="BN19" i="10" s="1"/>
  <c r="AQ19" i="10"/>
  <c r="BO19" i="10" s="1"/>
  <c r="AR19" i="10"/>
  <c r="BP19" i="10" s="1"/>
  <c r="AS19" i="10"/>
  <c r="BQ19" i="10" s="1"/>
  <c r="AT19" i="10"/>
  <c r="BR19" i="10" s="1"/>
  <c r="AU19" i="10"/>
  <c r="AV19" i="10"/>
  <c r="BT19" i="10" s="1"/>
  <c r="AW19" i="10"/>
  <c r="BU19" i="10" s="1"/>
  <c r="AX19" i="10"/>
  <c r="BV19" i="10" s="1"/>
  <c r="AY19" i="10"/>
  <c r="BW19" i="10" s="1"/>
  <c r="AN20" i="10"/>
  <c r="BL20" i="10" s="1"/>
  <c r="AO20" i="10"/>
  <c r="BM20" i="10" s="1"/>
  <c r="AP20" i="10"/>
  <c r="BN20" i="10" s="1"/>
  <c r="AQ20" i="10"/>
  <c r="BO20" i="10" s="1"/>
  <c r="AR20" i="10"/>
  <c r="BP20" i="10" s="1"/>
  <c r="AS20" i="10"/>
  <c r="BQ20" i="10" s="1"/>
  <c r="AT20" i="10"/>
  <c r="BR20" i="10" s="1"/>
  <c r="AV20" i="10"/>
  <c r="BT20" i="10" s="1"/>
  <c r="AW20" i="10"/>
  <c r="BU20" i="10" s="1"/>
  <c r="AX20" i="10"/>
  <c r="BV20" i="10" s="1"/>
  <c r="AY20" i="10"/>
  <c r="BW20" i="10" s="1"/>
  <c r="BL22" i="10"/>
  <c r="AO22" i="10"/>
  <c r="BM22" i="10" s="1"/>
  <c r="AP22" i="10"/>
  <c r="BN22" i="10" s="1"/>
  <c r="AQ22" i="10"/>
  <c r="BO22" i="10" s="1"/>
  <c r="AR22" i="10"/>
  <c r="BP22" i="10" s="1"/>
  <c r="AS22" i="10"/>
  <c r="BQ22" i="10" s="1"/>
  <c r="AT22" i="10"/>
  <c r="BR22" i="10" s="1"/>
  <c r="AU22" i="10"/>
  <c r="AV22" i="10"/>
  <c r="BT22" i="10" s="1"/>
  <c r="AW22" i="10"/>
  <c r="BU22" i="10" s="1"/>
  <c r="AX22" i="10"/>
  <c r="BV22" i="10" s="1"/>
  <c r="AY22" i="10"/>
  <c r="BW22" i="10" s="1"/>
  <c r="BS19" i="10" l="1"/>
  <c r="BS15" i="10"/>
  <c r="L30" i="9"/>
  <c r="P30" i="9" s="1"/>
  <c r="L31" i="9"/>
  <c r="P31" i="9" s="1"/>
  <c r="BS18" i="10"/>
  <c r="BS16" i="10"/>
  <c r="H19" i="10" l="1"/>
  <c r="CB22" i="10"/>
  <c r="CB21" i="10"/>
  <c r="BG22" i="10" l="1"/>
  <c r="BS22" i="10" s="1"/>
  <c r="AK34" i="10" l="1"/>
  <c r="AJ34" i="10" l="1"/>
  <c r="G25" i="10"/>
  <c r="BY25" i="10" l="1"/>
  <c r="CA25" i="10"/>
  <c r="CC25" i="10" s="1"/>
  <c r="BZ25" i="10"/>
  <c r="G34" i="10"/>
  <c r="H31" i="10"/>
  <c r="AU20" i="10"/>
  <c r="BS20" i="10" s="1"/>
  <c r="CA34" i="10" l="1"/>
  <c r="CC34" i="10" s="1"/>
  <c r="BZ34" i="10"/>
  <c r="BY34" i="10"/>
  <c r="L29" i="9" l="1"/>
  <c r="P29" i="9" s="1"/>
  <c r="C21" i="10" l="1"/>
  <c r="C34" i="10"/>
  <c r="C13" i="10" l="1"/>
  <c r="CA22" i="10" l="1"/>
  <c r="CD24" i="10"/>
  <c r="CD28" i="10"/>
  <c r="CD29" i="10"/>
  <c r="CB16" i="10"/>
  <c r="CB17" i="10"/>
  <c r="CB18" i="10"/>
  <c r="CB19" i="10"/>
  <c r="CB20" i="10"/>
  <c r="CC22" i="10" l="1"/>
  <c r="T14" i="7"/>
  <c r="E17" i="5"/>
  <c r="BZ22" i="10" l="1"/>
  <c r="BY22" i="10"/>
  <c r="G19" i="10"/>
  <c r="CA19" i="10" s="1"/>
  <c r="CC19" i="10" s="1"/>
  <c r="BY19" i="10" l="1"/>
  <c r="BZ19" i="10"/>
  <c r="Y26" i="5" l="1"/>
  <c r="Y15" i="5" l="1"/>
  <c r="Y17" i="5"/>
  <c r="Y18" i="5"/>
  <c r="Y19" i="5"/>
  <c r="Y20" i="5"/>
  <c r="Y21" i="5"/>
  <c r="Y22" i="5"/>
  <c r="Y23" i="5"/>
  <c r="Y24" i="5"/>
  <c r="Y25" i="5"/>
  <c r="X18" i="5"/>
  <c r="X19" i="5"/>
  <c r="X20" i="5"/>
  <c r="X21" i="5"/>
  <c r="X22" i="5"/>
  <c r="X23" i="5"/>
  <c r="X24" i="5"/>
  <c r="X25" i="5"/>
  <c r="X26" i="5"/>
  <c r="Z26" i="5" s="1"/>
  <c r="X17" i="5"/>
  <c r="X15" i="5"/>
  <c r="X16" i="5"/>
  <c r="V130" i="7"/>
  <c r="V142" i="7"/>
  <c r="V155" i="7"/>
  <c r="V160" i="7"/>
  <c r="V168" i="7"/>
  <c r="V172" i="7"/>
  <c r="V178" i="7"/>
  <c r="V181" i="7"/>
  <c r="V198" i="7"/>
  <c r="V202" i="7"/>
  <c r="V205" i="7"/>
  <c r="V208" i="7"/>
  <c r="V212" i="7"/>
  <c r="V215" i="7"/>
  <c r="V218" i="7"/>
  <c r="V221" i="7"/>
  <c r="V234" i="7"/>
  <c r="V238" i="7"/>
  <c r="V241" i="7"/>
  <c r="V244" i="7"/>
  <c r="V248" i="7"/>
  <c r="V252" i="7"/>
  <c r="V255" i="7"/>
  <c r="V263" i="7"/>
  <c r="V267" i="7"/>
  <c r="V273" i="7"/>
  <c r="V277" i="7"/>
  <c r="V280" i="7"/>
  <c r="V284" i="7"/>
  <c r="V287" i="7"/>
  <c r="V291" i="7"/>
  <c r="V294" i="7"/>
  <c r="V297" i="7"/>
  <c r="V301" i="7"/>
  <c r="V305" i="7"/>
  <c r="V311" i="7"/>
  <c r="V315" i="7"/>
  <c r="V318" i="7"/>
  <c r="V321" i="7"/>
  <c r="V325" i="7"/>
  <c r="V326" i="7"/>
  <c r="V327" i="7"/>
  <c r="V328" i="7"/>
  <c r="V329" i="7"/>
  <c r="V331" i="7"/>
  <c r="V336" i="7"/>
  <c r="V340" i="7"/>
  <c r="V128" i="7"/>
  <c r="Z25" i="5" l="1"/>
  <c r="Z23" i="5"/>
  <c r="Z21" i="5"/>
  <c r="Z19" i="5"/>
  <c r="Z17" i="5"/>
  <c r="Z24" i="5"/>
  <c r="Z22" i="5"/>
  <c r="Z20" i="5"/>
  <c r="Z18" i="5"/>
  <c r="Z15" i="5"/>
  <c r="O24" i="7" l="1"/>
  <c r="P24" i="7"/>
  <c r="Q24" i="7"/>
  <c r="J24" i="7"/>
  <c r="K24" i="7"/>
  <c r="L24" i="7"/>
  <c r="M24" i="7"/>
  <c r="F16" i="5"/>
  <c r="G16" i="5"/>
  <c r="H16" i="5"/>
  <c r="I16" i="5"/>
  <c r="J16" i="5"/>
  <c r="L16" i="5"/>
  <c r="M16" i="5"/>
  <c r="N16" i="5"/>
  <c r="O16" i="5"/>
  <c r="P16" i="5"/>
  <c r="Q16" i="5"/>
  <c r="R16" i="5"/>
  <c r="S16" i="5"/>
  <c r="T16" i="5"/>
  <c r="U16" i="5"/>
  <c r="V16" i="5"/>
  <c r="Y16" i="5" l="1"/>
  <c r="Z16" i="5" s="1"/>
  <c r="V127" i="7" l="1"/>
  <c r="L23" i="9"/>
  <c r="P23" i="9" s="1"/>
  <c r="L24" i="9"/>
  <c r="P24" i="9" s="1"/>
  <c r="L25" i="9"/>
  <c r="P25" i="9" s="1"/>
  <c r="L26" i="9"/>
  <c r="P26" i="9" s="1"/>
  <c r="L27" i="9"/>
  <c r="P27" i="9" s="1"/>
  <c r="L28" i="9"/>
  <c r="P28" i="9" s="1"/>
  <c r="L22" i="9"/>
  <c r="D14" i="11"/>
  <c r="C14" i="11"/>
  <c r="H26" i="10"/>
  <c r="H27" i="10"/>
  <c r="H28" i="10"/>
  <c r="H29" i="10"/>
  <c r="H30" i="10"/>
  <c r="H25" i="10"/>
  <c r="H24" i="10"/>
  <c r="H34" i="10" l="1"/>
  <c r="L32" i="9"/>
  <c r="F14" i="11" s="1"/>
  <c r="P22" i="9"/>
  <c r="P32" i="9" s="1"/>
  <c r="J19" i="9"/>
  <c r="K19" i="9"/>
  <c r="M19" i="9"/>
  <c r="N19" i="9"/>
  <c r="O19" i="9"/>
  <c r="Q19" i="9"/>
  <c r="R19" i="9"/>
  <c r="I19" i="9"/>
  <c r="I21" i="10"/>
  <c r="I13" i="10" s="1"/>
  <c r="J21" i="10"/>
  <c r="K21" i="10"/>
  <c r="K13" i="10" s="1"/>
  <c r="L21" i="10"/>
  <c r="N21" i="10"/>
  <c r="P21" i="10"/>
  <c r="Q21" i="10"/>
  <c r="Q13" i="10" s="1"/>
  <c r="R21" i="10"/>
  <c r="T21" i="10"/>
  <c r="T13" i="10" s="1"/>
  <c r="U21" i="10"/>
  <c r="U13" i="10" s="1"/>
  <c r="W21" i="10"/>
  <c r="W13" i="10" s="1"/>
  <c r="Y21" i="10"/>
  <c r="Y13" i="10" s="1"/>
  <c r="Z21" i="10"/>
  <c r="Z13" i="10" s="1"/>
  <c r="AA21" i="10"/>
  <c r="AA13" i="10" s="1"/>
  <c r="AC21" i="10"/>
  <c r="AC13" i="10" s="1"/>
  <c r="AD21" i="10"/>
  <c r="AD13" i="10" s="1"/>
  <c r="AE21" i="10"/>
  <c r="AE13" i="10" s="1"/>
  <c r="AF21" i="10"/>
  <c r="AF13" i="10" s="1"/>
  <c r="AG21" i="10"/>
  <c r="AG13" i="10" s="1"/>
  <c r="AH21" i="10"/>
  <c r="AH13" i="10" s="1"/>
  <c r="AI21" i="10"/>
  <c r="AI13" i="10" s="1"/>
  <c r="AL21" i="10"/>
  <c r="AL13" i="10" s="1"/>
  <c r="H17" i="10"/>
  <c r="H18" i="10"/>
  <c r="H20" i="10"/>
  <c r="G20" i="10" s="1"/>
  <c r="L18" i="9" s="1"/>
  <c r="P18" i="9" s="1"/>
  <c r="M21" i="10"/>
  <c r="M13" i="10" s="1"/>
  <c r="H16" i="10"/>
  <c r="S21" i="10"/>
  <c r="S13" i="10" s="1"/>
  <c r="O21" i="10"/>
  <c r="O13" i="10" s="1"/>
  <c r="C12" i="11" l="1"/>
  <c r="C10" i="11" s="1"/>
  <c r="D12" i="11"/>
  <c r="D10" i="11" s="1"/>
  <c r="CA20" i="10"/>
  <c r="CC20" i="10" s="1"/>
  <c r="BZ20" i="10"/>
  <c r="BY20" i="10"/>
  <c r="AS21" i="10"/>
  <c r="BQ21" i="10" s="1"/>
  <c r="AQ21" i="10"/>
  <c r="BO21" i="10" s="1"/>
  <c r="AP21" i="10"/>
  <c r="BN21" i="10" s="1"/>
  <c r="AY21" i="10"/>
  <c r="BW21" i="10" s="1"/>
  <c r="AN21" i="10"/>
  <c r="BL21" i="10" s="1"/>
  <c r="AV21" i="10"/>
  <c r="BT21" i="10" s="1"/>
  <c r="AR21" i="10"/>
  <c r="BP21" i="10" s="1"/>
  <c r="AO21" i="10"/>
  <c r="BM21" i="10" s="1"/>
  <c r="AX21" i="10"/>
  <c r="BV21" i="10" s="1"/>
  <c r="AT21" i="10"/>
  <c r="BR21" i="10" s="1"/>
  <c r="G16" i="10"/>
  <c r="CA16" i="10" s="1"/>
  <c r="CC16" i="10" s="1"/>
  <c r="H21" i="10"/>
  <c r="H13" i="10" s="1"/>
  <c r="L13" i="10"/>
  <c r="J13" i="10"/>
  <c r="G17" i="10"/>
  <c r="G18" i="10"/>
  <c r="N13" i="10"/>
  <c r="R13" i="10"/>
  <c r="P13" i="10"/>
  <c r="AM16" i="10"/>
  <c r="X21" i="10"/>
  <c r="AJ21" i="10"/>
  <c r="AJ13" i="10" s="1"/>
  <c r="AB21" i="10"/>
  <c r="AB13" i="10" s="1"/>
  <c r="AK21" i="10"/>
  <c r="AK13" i="10" s="1"/>
  <c r="AU21" i="10" l="1"/>
  <c r="BS21" i="10" s="1"/>
  <c r="X13" i="10"/>
  <c r="AW21" i="10"/>
  <c r="BU21" i="10" s="1"/>
  <c r="L14" i="9"/>
  <c r="P14" i="9" s="1"/>
  <c r="BY16" i="10"/>
  <c r="BZ16" i="10"/>
  <c r="BZ17" i="10"/>
  <c r="CA17" i="10"/>
  <c r="CC17" i="10" s="1"/>
  <c r="BZ18" i="10"/>
  <c r="CA18" i="10"/>
  <c r="CC18" i="10" s="1"/>
  <c r="L16" i="9"/>
  <c r="P16" i="9" s="1"/>
  <c r="BY18" i="10"/>
  <c r="G21" i="10"/>
  <c r="L15" i="9"/>
  <c r="P15" i="9" s="1"/>
  <c r="BY17" i="10"/>
  <c r="CA21" i="10" l="1"/>
  <c r="G13" i="10"/>
  <c r="BY21" i="10"/>
  <c r="CC21" i="10"/>
  <c r="BZ21" i="10"/>
  <c r="L17" i="9"/>
  <c r="P17" i="9" s="1"/>
  <c r="P19" i="9" s="1"/>
  <c r="P11" i="9" s="1"/>
  <c r="E26" i="5"/>
  <c r="N23" i="7" s="1"/>
  <c r="L19" i="9" l="1"/>
  <c r="L11" i="9" s="1"/>
  <c r="R23" i="7"/>
  <c r="S23" i="7"/>
  <c r="V140" i="7" s="1"/>
  <c r="F12" i="11" l="1"/>
  <c r="F10" i="11" s="1"/>
  <c r="V126" i="7" l="1"/>
  <c r="V125" i="7"/>
  <c r="V123" i="7"/>
  <c r="V124" i="7"/>
  <c r="V153" i="7"/>
  <c r="V122" i="7" l="1"/>
  <c r="V121" i="7"/>
  <c r="V152" i="7" l="1"/>
  <c r="I10" i="6" l="1"/>
  <c r="D10" i="6"/>
  <c r="C10" i="6"/>
  <c r="V151" i="7" l="1"/>
  <c r="V174" i="7" l="1"/>
  <c r="K17" i="5"/>
  <c r="K16" i="5" s="1"/>
  <c r="E23" i="5"/>
  <c r="V288" i="7"/>
  <c r="N20" i="7" l="1"/>
  <c r="S20" i="7" s="1"/>
  <c r="V137" i="7" s="1"/>
  <c r="V24" i="7"/>
  <c r="V200" i="7"/>
  <c r="V22" i="7"/>
  <c r="E24" i="5"/>
  <c r="E22" i="5"/>
  <c r="E20" i="5"/>
  <c r="E19" i="5"/>
  <c r="V257" i="7"/>
  <c r="E25" i="5"/>
  <c r="E21" i="5"/>
  <c r="E18" i="5"/>
  <c r="V186" i="7"/>
  <c r="V188" i="7"/>
  <c r="V185" i="7"/>
  <c r="V183" i="7"/>
  <c r="V158" i="7"/>
  <c r="V232" i="7"/>
  <c r="V187" i="7"/>
  <c r="V184" i="7"/>
  <c r="V176" i="7"/>
  <c r="V289" i="7"/>
  <c r="V173" i="7"/>
  <c r="V308" i="7" l="1"/>
  <c r="E16" i="5"/>
  <c r="V75" i="7"/>
  <c r="V68" i="7"/>
  <c r="V71" i="7"/>
  <c r="V87" i="7"/>
  <c r="V97" i="7"/>
  <c r="V53" i="7"/>
  <c r="V59" i="7"/>
  <c r="V67" i="7"/>
  <c r="V96" i="7"/>
  <c r="V103" i="7"/>
  <c r="V84" i="7"/>
  <c r="V94" i="7"/>
  <c r="V28" i="7"/>
  <c r="V70" i="7"/>
  <c r="V72" i="7"/>
  <c r="V95" i="7"/>
  <c r="V55" i="7"/>
  <c r="V63" i="7"/>
  <c r="V88" i="7"/>
  <c r="V98" i="7"/>
  <c r="V117" i="7"/>
  <c r="V298" i="7"/>
  <c r="V307" i="7"/>
  <c r="V40" i="7"/>
  <c r="V281" i="7"/>
  <c r="V338" i="7"/>
  <c r="V306" i="7"/>
  <c r="V310" i="7"/>
  <c r="V309" i="7"/>
  <c r="V283" i="7"/>
  <c r="V282" i="7"/>
  <c r="V236" i="7"/>
  <c r="V192" i="7"/>
  <c r="V319" i="7"/>
  <c r="V206" i="7"/>
  <c r="N18" i="7"/>
  <c r="R18" i="7" s="1"/>
  <c r="V44" i="7"/>
  <c r="V93" i="7"/>
  <c r="V112" i="7"/>
  <c r="N17" i="7"/>
  <c r="R17" i="7" s="1"/>
  <c r="N21" i="7"/>
  <c r="R21" i="7" s="1"/>
  <c r="V69" i="7"/>
  <c r="V14" i="7"/>
  <c r="N22" i="7"/>
  <c r="R22" i="7" s="1"/>
  <c r="V246" i="7"/>
  <c r="V114" i="7"/>
  <c r="V118" i="7"/>
  <c r="N16" i="7"/>
  <c r="N19" i="7"/>
  <c r="R19" i="7" s="1"/>
  <c r="V264" i="7"/>
  <c r="V15" i="7"/>
  <c r="V29" i="7"/>
  <c r="V18" i="7"/>
  <c r="V26" i="7"/>
  <c r="V52" i="7"/>
  <c r="V237" i="7"/>
  <c r="V235" i="7"/>
  <c r="V334" i="7"/>
  <c r="V290" i="7"/>
  <c r="V320" i="7"/>
  <c r="V295" i="7"/>
  <c r="V143" i="7"/>
  <c r="N15" i="7"/>
  <c r="R15" i="7" s="1"/>
  <c r="R20" i="7"/>
  <c r="V292" i="7"/>
  <c r="V348" i="7" l="1"/>
  <c r="V229" i="7"/>
  <c r="V345" i="7"/>
  <c r="V265" i="7"/>
  <c r="S22" i="7"/>
  <c r="V139" i="7" s="1"/>
  <c r="V204" i="7"/>
  <c r="V157" i="7"/>
  <c r="V270" i="7"/>
  <c r="V349" i="7"/>
  <c r="V341" i="7"/>
  <c r="V162" i="7"/>
  <c r="V144" i="7"/>
  <c r="V347" i="7"/>
  <c r="V150" i="7"/>
  <c r="V250" i="7"/>
  <c r="V194" i="7"/>
  <c r="V31" i="7"/>
  <c r="V16" i="7"/>
  <c r="V20" i="7"/>
  <c r="V30" i="7"/>
  <c r="V17" i="7"/>
  <c r="V104" i="7"/>
  <c r="V91" i="7"/>
  <c r="V81" i="7"/>
  <c r="V62" i="7"/>
  <c r="V48" i="7"/>
  <c r="V39" i="7"/>
  <c r="V113" i="7"/>
  <c r="V105" i="7"/>
  <c r="V86" i="7"/>
  <c r="V76" i="7"/>
  <c r="V57" i="7"/>
  <c r="V42" i="7"/>
  <c r="V106" i="7"/>
  <c r="V46" i="7"/>
  <c r="V35" i="7"/>
  <c r="V120" i="7"/>
  <c r="V102" i="7"/>
  <c r="V89" i="7"/>
  <c r="V79" i="7"/>
  <c r="V60" i="7"/>
  <c r="V50" i="7"/>
  <c r="V41" i="7"/>
  <c r="V115" i="7"/>
  <c r="V107" i="7"/>
  <c r="V90" i="7"/>
  <c r="V78" i="7"/>
  <c r="V61" i="7"/>
  <c r="V47" i="7"/>
  <c r="V34" i="7"/>
  <c r="V54" i="7"/>
  <c r="V45" i="7"/>
  <c r="V32" i="7"/>
  <c r="V27" i="7"/>
  <c r="V21" i="7"/>
  <c r="V25" i="7"/>
  <c r="V23" i="7"/>
  <c r="V110" i="7"/>
  <c r="V100" i="7"/>
  <c r="V85" i="7"/>
  <c r="V77" i="7"/>
  <c r="V58" i="7"/>
  <c r="V43" i="7"/>
  <c r="V33" i="7"/>
  <c r="V119" i="7"/>
  <c r="V109" i="7"/>
  <c r="V92" i="7"/>
  <c r="V80" i="7"/>
  <c r="V65" i="7"/>
  <c r="V49" i="7"/>
  <c r="V36" i="7"/>
  <c r="V116" i="7"/>
  <c r="V108" i="7"/>
  <c r="V83" i="7"/>
  <c r="V66" i="7"/>
  <c r="V56" i="7"/>
  <c r="V37" i="7"/>
  <c r="V111" i="7"/>
  <c r="V101" i="7"/>
  <c r="V82" i="7"/>
  <c r="V74" i="7"/>
  <c r="V51" i="7"/>
  <c r="V38" i="7"/>
  <c r="V64" i="7"/>
  <c r="V279" i="7"/>
  <c r="V322" i="7"/>
  <c r="V332" i="7"/>
  <c r="V227" i="7"/>
  <c r="V271" i="7"/>
  <c r="V195" i="7"/>
  <c r="V299" i="7"/>
  <c r="V224" i="7"/>
  <c r="V146" i="7"/>
  <c r="S21" i="7"/>
  <c r="V138" i="7" s="1"/>
  <c r="V260" i="7"/>
  <c r="V353" i="7"/>
  <c r="V154" i="7"/>
  <c r="V196" i="7"/>
  <c r="V314" i="7"/>
  <c r="V344" i="7"/>
  <c r="V259" i="7"/>
  <c r="V354" i="7"/>
  <c r="V352" i="7"/>
  <c r="S18" i="7"/>
  <c r="V135" i="7" s="1"/>
  <c r="V170" i="7"/>
  <c r="V333" i="7"/>
  <c r="V203" i="7"/>
  <c r="V268" i="7"/>
  <c r="V223" i="7"/>
  <c r="V337" i="7"/>
  <c r="V269" i="7"/>
  <c r="V256" i="7"/>
  <c r="V230" i="7"/>
  <c r="V148" i="7"/>
  <c r="S17" i="7"/>
  <c r="V134" i="7" s="1"/>
  <c r="V231" i="7"/>
  <c r="V343" i="7"/>
  <c r="V191" i="7"/>
  <c r="V165" i="7"/>
  <c r="V274" i="7"/>
  <c r="V193" i="7"/>
  <c r="V163" i="7"/>
  <c r="V228" i="7"/>
  <c r="V225" i="7"/>
  <c r="V351" i="7"/>
  <c r="V166" i="7"/>
  <c r="V147" i="7"/>
  <c r="V261" i="7"/>
  <c r="V342" i="7"/>
  <c r="V312" i="7"/>
  <c r="V278" i="7"/>
  <c r="V313" i="7"/>
  <c r="V355" i="7"/>
  <c r="V275" i="7"/>
  <c r="V323" i="7"/>
  <c r="V350" i="7"/>
  <c r="V303" i="7"/>
  <c r="V149" i="7"/>
  <c r="V210" i="7"/>
  <c r="S19" i="7"/>
  <c r="V136" i="7" s="1"/>
  <c r="V346" i="7"/>
  <c r="V258" i="7"/>
  <c r="V226" i="7"/>
  <c r="V164" i="7"/>
  <c r="V145" i="7"/>
  <c r="R16" i="7"/>
  <c r="S16" i="7"/>
  <c r="V133" i="7" s="1"/>
  <c r="V245" i="7"/>
  <c r="V209" i="7"/>
  <c r="V73" i="7"/>
  <c r="V169" i="7"/>
  <c r="V296" i="7"/>
  <c r="V293" i="7"/>
  <c r="S15" i="7"/>
  <c r="V132" i="7" s="1"/>
  <c r="V171" i="7"/>
  <c r="V156" i="7"/>
  <c r="N14" i="7"/>
  <c r="V239" i="7"/>
  <c r="V242" i="7"/>
  <c r="V285" i="7"/>
  <c r="V249" i="7"/>
  <c r="V316" i="7"/>
  <c r="V302" i="7"/>
  <c r="V199" i="7"/>
  <c r="V175" i="7"/>
  <c r="V253" i="7"/>
  <c r="V216" i="7"/>
  <c r="V222" i="7"/>
  <c r="V213" i="7"/>
  <c r="V182" i="7"/>
  <c r="V190" i="7"/>
  <c r="V161" i="7"/>
  <c r="V219" i="7"/>
  <c r="V179" i="7"/>
  <c r="V324" i="7" l="1"/>
  <c r="V300" i="7"/>
  <c r="N24" i="7"/>
  <c r="M10" i="6" s="1"/>
  <c r="N10" i="6" s="1"/>
  <c r="S14" i="7"/>
  <c r="V131" i="7" s="1"/>
  <c r="V19" i="7"/>
  <c r="V330" i="7"/>
  <c r="V335" i="7"/>
  <c r="V167" i="7"/>
  <c r="V272" i="7"/>
  <c r="V262" i="7"/>
  <c r="V266" i="7"/>
  <c r="V276" i="7"/>
  <c r="V207" i="7"/>
  <c r="V339" i="7"/>
  <c r="V211" i="7"/>
  <c r="V247" i="7"/>
  <c r="V180" i="7"/>
  <c r="V197" i="7"/>
  <c r="V220" i="7"/>
  <c r="V214" i="7"/>
  <c r="V233" i="7"/>
  <c r="V304" i="7"/>
  <c r="V317" i="7"/>
  <c r="V286" i="7"/>
  <c r="V217" i="7"/>
  <c r="V254" i="7"/>
  <c r="V177" i="7"/>
  <c r="V201" i="7"/>
  <c r="V251" i="7"/>
  <c r="V243" i="7"/>
  <c r="V240" i="7"/>
  <c r="V159" i="7"/>
  <c r="R14" i="7"/>
  <c r="R24" i="7" s="1"/>
  <c r="V189" i="7"/>
  <c r="S24" i="7" l="1"/>
  <c r="V141" i="7" s="1"/>
  <c r="V129" i="7" l="1"/>
  <c r="V99" i="7"/>
</calcChain>
</file>

<file path=xl/sharedStrings.xml><?xml version="1.0" encoding="utf-8"?>
<sst xmlns="http://schemas.openxmlformats.org/spreadsheetml/2006/main" count="559" uniqueCount="206">
  <si>
    <t>кв,м</t>
  </si>
  <si>
    <t>Утепление  фасадов</t>
  </si>
  <si>
    <t>Пер-во невент. крыши на вент. крышу, устр-во выходов на кровлю</t>
  </si>
  <si>
    <t>Установка коллектив-ных (общедо-мовых) ПУ и УУ</t>
  </si>
  <si>
    <t>Другие виды</t>
  </si>
  <si>
    <t>Перечень многоквартирных домов Брянской области, включенных в краткосрочный план, с указанием видов и стоимости услуг и (или) работ по капитальному ремонту</t>
  </si>
  <si>
    <t>Количество жителей, зарегистриро-ванных в МКД на дату утверждения краткосроч-ного плана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</si>
  <si>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</si>
  <si>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</si>
  <si>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</si>
  <si>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</si>
  <si>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</si>
  <si>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</si>
  <si>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</si>
  <si>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</si>
  <si>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</si>
  <si>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</si>
  <si>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</si>
  <si>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</si>
  <si>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</si>
  <si>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</si>
  <si>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</si>
  <si>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</si>
  <si>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</si>
  <si>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</si>
  <si>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</si>
  <si>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</si>
  <si>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</si>
  <si>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</si>
  <si>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</si>
  <si>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</si>
  <si>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</si>
  <si>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</si>
  <si>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</si>
  <si>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</si>
  <si>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</si>
  <si>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</si>
  <si>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</si>
  <si>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</si>
  <si>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</si>
  <si>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Наименование МО</t>
  </si>
  <si>
    <t>Количество МКД</t>
  </si>
  <si>
    <t>I квартал</t>
  </si>
  <si>
    <t>II квартал</t>
  </si>
  <si>
    <t>III квартал</t>
  </si>
  <si>
    <t>IV квартал</t>
  </si>
  <si>
    <t>1960</t>
  </si>
  <si>
    <t>Приложение №2 к постановлению Правительства Брянской области  от                                    №</t>
  </si>
  <si>
    <t>плоская</t>
  </si>
  <si>
    <t>скатная</t>
  </si>
  <si>
    <t>Итого по муниципальному образованию " Городской округ "город Клинцы"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</si>
  <si>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</si>
  <si>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</si>
  <si>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г. Клинцы, ул. Багинская, д. 39</t>
  </si>
  <si>
    <t>г. Клинцы, ул. Орджоникидзе, д. 2 Б</t>
  </si>
  <si>
    <t>г. Клинцы, ул. Пушкина, д. 31</t>
  </si>
  <si>
    <t>г. Клинцы, ул. Союзная, д.97 В</t>
  </si>
  <si>
    <t>12.2017</t>
  </si>
  <si>
    <t>хвс,к,г,тс,эс</t>
  </si>
  <si>
    <t>г. Клинцы, ул. Октябрьская, д. 21</t>
  </si>
  <si>
    <t>1982</t>
  </si>
  <si>
    <t>г.Клинцы, ул. Декабристов, д.27 Б</t>
  </si>
  <si>
    <t>г. Клинцы,ул. Октябрьская, 9</t>
  </si>
  <si>
    <t>г. Клинцы, ул. Октябрьская, д.23</t>
  </si>
  <si>
    <t>г. Клинцы, ул. Пушкина, д. 34</t>
  </si>
  <si>
    <t>руб,</t>
  </si>
  <si>
    <t>Приложение №1 к постановлению Правительства Брянской области  от                                    №</t>
  </si>
  <si>
    <t>Год</t>
  </si>
  <si>
    <t>Материал стен</t>
  </si>
  <si>
    <t>Количество этажей</t>
  </si>
  <si>
    <t>Количество подъездов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</si>
  <si>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</si>
  <si>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</si>
  <si>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</si>
  <si>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</si>
  <si>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</si>
  <si>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 том числе жилых помещений, находящихся в собственности граждан</t>
  </si>
  <si>
    <t>руб./кв.м</t>
  </si>
  <si>
    <t>Х</t>
  </si>
  <si>
    <t>№ пп</t>
  </si>
  <si>
    <t>всего</t>
  </si>
  <si>
    <t xml:space="preserve">                                                      Приложение 2 
к краткосрочному (2017 год) плану реализации региональной программы «Проведение капитального ремонта общего имущества многоквартирных домов на территории Брянской области» (2014 – 2043 годы)</t>
  </si>
  <si>
    <t>Виды, установленные ч. 1 ст. 166 Жилищного кодекса Российской Федерации</t>
  </si>
  <si>
    <t>кв. м</t>
  </si>
  <si>
    <t>куб. м</t>
  </si>
  <si>
    <t>ввода в эксплуатацию</t>
  </si>
  <si>
    <t>завершения последнего капитального ремонта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</si>
  <si>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</si>
  <si>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</si>
  <si>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</si>
  <si>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</si>
  <si>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</si>
  <si>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 xml:space="preserve">ВИД ремонта для ПРИЛОЖЕНИЯ 2 </t>
  </si>
  <si>
    <t>Вид кровли</t>
  </si>
  <si>
    <t>12.2018</t>
  </si>
  <si>
    <t>12.2019</t>
  </si>
  <si>
    <t>1980</t>
  </si>
  <si>
    <t>1969</t>
  </si>
  <si>
    <t>1990</t>
  </si>
  <si>
    <t>1961</t>
  </si>
  <si>
    <t>г. Клинцы, пр-кт Ленина, д. 34</t>
  </si>
  <si>
    <t>г. Клинцы, пр-кт Ленина, д. 49Б</t>
  </si>
  <si>
    <t>г. Клинцы, ул Союзная, д. 97Б</t>
  </si>
  <si>
    <t>1994</t>
  </si>
  <si>
    <t>г. Клинцы, ул 8 Марта, д. 31А</t>
  </si>
  <si>
    <t>г. Клинцы, ул Александрова, д. 43</t>
  </si>
  <si>
    <t>г. Клинцы, ул Мира, д. 113</t>
  </si>
  <si>
    <t>г. Клинцы, ул Мира, д. 113А</t>
  </si>
  <si>
    <t>г. Клинцы, ул Щорса, д. 9</t>
  </si>
  <si>
    <t>г. Клинцы, ул Щорса, д. 11</t>
  </si>
  <si>
    <t>г. Клинцы, ул Щорса, д. 27</t>
  </si>
  <si>
    <t>ПК</t>
  </si>
  <si>
    <t>СК</t>
  </si>
  <si>
    <t>ИС</t>
  </si>
  <si>
    <t>2017 год</t>
  </si>
  <si>
    <t>2019 год</t>
  </si>
  <si>
    <t>№ п/п</t>
  </si>
  <si>
    <t>Всего:</t>
  </si>
  <si>
    <t>2018 год</t>
  </si>
  <si>
    <t>г. Клинцы, ул. Декабристов, д.27 Б</t>
  </si>
  <si>
    <t>(приложение 2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</si>
  <si>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(приложение 1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</si>
  <si>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(приложение 3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</si>
  <si>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г. Клинцы, пер Богунского Полка, д. 22</t>
  </si>
  <si>
    <t>г. Клинцы, ул Мира, д. 46</t>
  </si>
  <si>
    <t>Разница пред-удель</t>
  </si>
  <si>
    <t>спецсчет</t>
  </si>
  <si>
    <t>г. Клинцы, ул. Лесная, д. 112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</si>
  <si>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</si>
  <si>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</si>
  <si>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</si>
  <si>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</si>
  <si>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</si>
  <si>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</si>
  <si>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</si>
  <si>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</si>
  <si>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Удельная стоимость услуг и (или) работ по капитальному ремонту общего имущества в МКД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</si>
  <si>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</si>
  <si>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</si>
  <si>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</si>
  <si>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</si>
  <si>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</si>
  <si>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</si>
  <si>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п.м</t>
  </si>
  <si>
    <t xml:space="preserve">руб./кв. м </t>
  </si>
  <si>
    <t>руб./п.м</t>
  </si>
  <si>
    <t>(руб./лифт)</t>
  </si>
  <si>
    <t>Наименование муниципального образования</t>
  </si>
  <si>
    <t>РО</t>
  </si>
  <si>
    <t>-</t>
  </si>
  <si>
    <t>+</t>
  </si>
  <si>
    <t>Уборочная площадь мест общего пользования МКД - указывается в случае проведения ремонта электроснабжения</t>
  </si>
  <si>
    <t>Предельная стоимость услуг и (или) работ по капитальному ремонту общего имущества в МКД (при ремонте электроснабжения)</t>
  </si>
  <si>
    <t>при ремонте электроснабжения</t>
  </si>
  <si>
    <t>при ремонте отопления и теплоснабжения</t>
  </si>
  <si>
    <t>при ремонте газоснабжения</t>
  </si>
  <si>
    <t>при ремонте холодного водоснабжения</t>
  </si>
  <si>
    <t>при ремонте горячего водоснабжения</t>
  </si>
  <si>
    <t>при ремонте канализации и водоотведения</t>
  </si>
  <si>
    <t>при ремонте или замене лифтового оборудования</t>
  </si>
  <si>
    <t>при ремонте крыши</t>
  </si>
  <si>
    <t>при ремонте подвальных помещений</t>
  </si>
  <si>
    <t>при ремонте фасада</t>
  </si>
  <si>
    <t>при переустройстве невентилируемой крыши на вентилируемую крышу, устройстве выходов на кровлю</t>
  </si>
  <si>
    <t>при установке коллективных (общедомовых) ПУ и УУ</t>
  </si>
  <si>
    <t>руб./лифт</t>
  </si>
  <si>
    <t>2019 г.</t>
  </si>
  <si>
    <t>2018 г.</t>
  </si>
  <si>
    <t>Сравнение предельной и удельной стоимостей</t>
  </si>
  <si>
    <t>Тип кровли (ПК - плоская; СК - скатная)</t>
  </si>
  <si>
    <t>г. Клинцы, ул. Орджоникидзе, д. 2 В</t>
  </si>
  <si>
    <t>г. Клинцы, ул. Союзная, д. 97 В</t>
  </si>
  <si>
    <t>Процент ПСД от общей стоимости</t>
  </si>
  <si>
    <t>Процент СК от общей стоимости</t>
  </si>
  <si>
    <t>Общая удельная</t>
  </si>
  <si>
    <t>Общая предельная</t>
  </si>
  <si>
    <t>Разница ("+" - превышение)</t>
  </si>
  <si>
    <t>ПРОВЕРКА ОБЩЕЙ СТОИМОСТИ</t>
  </si>
  <si>
    <t>ПРОВЕРКА СМР ("+" - превышение)</t>
  </si>
  <si>
    <t>ПСД и СК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</si>
  <si>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</si>
  <si>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</si>
  <si>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</si>
  <si>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</si>
  <si>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</si>
  <si>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</si>
  <si>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Перечень многоквартирных домов Брянской области, включенных в краткосрочный план (этап 2017 года)</t>
  </si>
  <si>
    <t>Перечень многоквартирных домов Брянской области, включенных в краткосрочный план (этап 2017 года), с указанием видов и стоимости услуг и (или) работ по капитальному ремонту</t>
  </si>
  <si>
    <t>Планируемые показатели выполнения работ по капитальному ремонту многоквартирных домов Брянской области, включенных в краткосрочный план (этап 2017 года)</t>
  </si>
  <si>
    <t>Перечень многоквартирных домов Брянской области, включенных в краткосрочный план (этап 2018-2019 годов)</t>
  </si>
  <si>
    <t xml:space="preserve">Перечень многоквартирных домов Брянской области, включенных в краткосрочный план (этап 2018-2019 годов), с указанием видов и стоимости услуг и (или) работ по капитальному ремонту </t>
  </si>
  <si>
    <t>Планируемые показатели выполнения работ по капитальному ремонту многоквартирных домов Брянской области, включенных в краткосрочный план (этап 2018-2019 годов)</t>
  </si>
  <si>
    <t>(приложение 1.1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</si>
  <si>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(приложение 2.1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</si>
  <si>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(приложение 3.1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</si>
  <si>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г. Клинцы, ул Мира, д. 50</t>
  </si>
  <si>
    <t>г. Клинцы, ул Карла Маркса, д. 36</t>
  </si>
  <si>
    <t>переход со с/с в ОК 29.11.2018</t>
  </si>
  <si>
    <t>переход со с/с в ОК - 2019 год</t>
  </si>
  <si>
    <t>Итого по муниципальному образованию "Городской округ"город Клинцы" (2018-2019 гг.)</t>
  </si>
  <si>
    <t>Приложение 3 к постановлению Правительства Брянской области от 07.10 2019 г. № 1786</t>
  </si>
  <si>
    <t xml:space="preserve">              Приложение 1                                                                                                 к постановлению Правительства                                                         Брянской области                                                                                             от 07.10. 2019 г. № 1786</t>
  </si>
  <si>
    <t xml:space="preserve">              Приложение 2                                                                                                 к постановлению Правительства                                                         Брянской области                                                                                             от 07.10. 2019 г. № 1786</t>
  </si>
  <si>
    <t xml:space="preserve">              Приложение 3                                                                                                 к постановлению Правительства                                                         Брянской области                                                                                             от 07.10. 2019 г. № 1786</t>
  </si>
  <si>
    <t>Приложение 1 к постановлению Правительства Брянской области                                                                                             от 07.10. 2019 г. № 1786</t>
  </si>
  <si>
    <t>Приложение 2 к постановлению Правительства Брянской области                                                                                             от 07.10. 2019 г. №1786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</si>
</sst>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#,##0.00&quot;р.&quot;"/>
  </numFmts>
  <fonts count="68" x14ac:knownFonts="1">
    <font>
      <sz val="10"/>
      <name val="Times New Roman"/>
    </font>
    <font>
      <sz val="10"/>
      <name val="Arial Cyr"/>
      <charset val="204"/>
    </font>
    <font>
      <sz val="8"/>
      <name val="Times New Roman"/>
      <family val="1"/>
      <charset val="204"/>
    </font>
    <font>
      <sz val="7"/>
      <name val="Arial Narrow"/>
      <family val="2"/>
      <charset val="204"/>
    </font>
    <font>
      <sz val="6"/>
      <name val="Arial Narrow"/>
      <family val="2"/>
      <charset val="204"/>
    </font>
    <font>
      <sz val="6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7"/>
      <color indexed="8"/>
      <name val="Arial Narrow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sz val="9"/>
      <name val="Times New Roman"/>
      <family val="1"/>
      <charset val="204"/>
    </font>
    <font>
      <b/>
      <sz val="10"/>
      <name val="Arial Narrow"/>
      <family val="2"/>
      <charset val="204"/>
    </font>
    <font>
      <b/>
      <sz val="7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7"/>
      <color theme="1"/>
      <name val="Arial Narrow"/>
      <family val="2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sz val="6"/>
      <color theme="1"/>
      <name val="Arial Narrow"/>
      <family val="2"/>
      <charset val="204"/>
    </font>
    <font>
      <sz val="10"/>
      <name val="Times New Roman"/>
      <family val="1"/>
      <charset val="204"/>
    </font>
    <font>
      <b/>
      <sz val="9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0" tint="-4.9989318521683403E-2"/>
      <name val="Arial Narrow"/>
      <family val="2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36">
    <xf numFmtId="0" fontId="0" fillId="0" borderId="0" applyNumberFormat="0" applyBorder="0" applyProtection="0">
      <alignment horizontal="left" vertical="center" wrapText="1"/>
    </xf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Protection="0">
      <alignment horizontal="left" vertical="center" wrapText="1"/>
    </xf>
    <xf numFmtId="0" fontId="6" fillId="9" borderId="0" applyNumberFormat="0" applyBorder="0" applyProtection="0">
      <alignment horizontal="left" vertical="center" wrapText="1"/>
    </xf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3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Protection="0">
      <alignment horizontal="left" vertical="center" wrapText="1"/>
    </xf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Protection="0">
      <alignment horizontal="left" vertical="center" wrapText="1"/>
    </xf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25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8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30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7" fillId="27" borderId="0" applyNumberFormat="0" applyBorder="0" applyProtection="0">
      <alignment horizontal="left" vertical="center" wrapText="1"/>
    </xf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7" fillId="6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33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6" fillId="0" borderId="0"/>
    <xf numFmtId="0" fontId="36" fillId="0" borderId="0"/>
    <xf numFmtId="0" fontId="7" fillId="34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7" fillId="27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7" fillId="35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7" fillId="36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7" fillId="37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7" fillId="3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7" fillId="2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7" fillId="3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7" fillId="31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7" fillId="27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7" fillId="40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7" fillId="4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8" fillId="15" borderId="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8" fillId="6" borderId="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40" fillId="72" borderId="21" applyNumberFormat="0" applyAlignment="0" applyProtection="0"/>
    <xf numFmtId="0" fontId="9" fillId="42" borderId="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9" fillId="43" borderId="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9" fillId="42" borderId="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41" fillId="73" borderId="22" applyNumberFormat="0" applyAlignment="0" applyProtection="0"/>
    <xf numFmtId="0" fontId="10" fillId="42" borderId="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10" fillId="43" borderId="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10" fillId="42" borderId="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42" fillId="73" borderId="21" applyNumberFormat="0" applyAlignment="0" applyProtection="0"/>
    <xf numFmtId="0" fontId="11" fillId="0" borderId="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11" fillId="0" borderId="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12" fillId="0" borderId="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12" fillId="0" borderId="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13" fillId="0" borderId="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13" fillId="0" borderId="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4" fillId="0" borderId="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5" fillId="44" borderId="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15" fillId="45" borderId="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47" fillId="74" borderId="27" applyNumberFormat="0" applyAlignment="0" applyProtection="0"/>
    <xf numFmtId="0" fontId="1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46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17" fillId="2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6" fillId="0" borderId="0"/>
    <xf numFmtId="0" fontId="6" fillId="0" borderId="0"/>
    <xf numFmtId="0" fontId="18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18" fillId="0" borderId="0"/>
    <xf numFmtId="0" fontId="1" fillId="0" borderId="0"/>
    <xf numFmtId="0" fontId="6" fillId="0" borderId="0"/>
    <xf numFmtId="0" fontId="1" fillId="0" borderId="0"/>
    <xf numFmtId="0" fontId="30" fillId="0" borderId="0"/>
    <xf numFmtId="0" fontId="1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1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1" fillId="0" borderId="0"/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37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 applyNumberFormat="0" applyBorder="0" applyProtection="0">
      <alignment horizontal="left" vertical="center" wrapText="1"/>
    </xf>
    <xf numFmtId="0" fontId="6" fillId="0" borderId="0"/>
    <xf numFmtId="0" fontId="6" fillId="0" borderId="0"/>
    <xf numFmtId="0" fontId="33" fillId="0" borderId="0">
      <alignment horizontal="left"/>
    </xf>
    <xf numFmtId="0" fontId="19" fillId="5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19" fillId="7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50" fillId="76" borderId="0" applyNumberFormat="0" applyBorder="0" applyAlignment="0" applyProtection="0"/>
    <xf numFmtId="0" fontId="2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" fillId="47" borderId="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6" fillId="47" borderId="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6" fillId="47" borderId="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0" fontId="38" fillId="77" borderId="28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0" fontId="21" fillId="0" borderId="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21" fillId="0" borderId="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32" fillId="0" borderId="0"/>
    <xf numFmtId="0" fontId="2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3" fillId="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23" fillId="10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0" fontId="54" fillId="78" borderId="0" applyNumberFormat="0" applyBorder="0" applyAlignment="0" applyProtection="0"/>
    <xf numFmtId="164" fontId="60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0" borderId="0">
      <alignment horizontal="right" vertical="top" wrapText="1"/>
    </xf>
    <xf numFmtId="0" fontId="1" fillId="0" borderId="0"/>
  </cellStyleXfs>
  <cellXfs count="286">
    <xf numFmtId="0" fontId="0" fillId="0" borderId="0" xfId="0">
      <alignment horizontal="left" vertical="center" wrapText="1"/>
    </xf>
    <xf numFmtId="0" fontId="5" fillId="0" borderId="0" xfId="0" applyFo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justify" wrapText="1"/>
    </xf>
    <xf numFmtId="4" fontId="0" fillId="0" borderId="0" xfId="0" applyNumberFormat="1" applyFill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0" xfId="0" applyFill="1" applyBorder="1">
      <alignment horizontal="left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horizontal="left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24" fillId="0" borderId="10" xfId="2134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>
      <alignment horizontal="left" vertical="center" wrapText="1"/>
    </xf>
    <xf numFmtId="0" fontId="24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65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vertical="center" wrapText="1"/>
    </xf>
    <xf numFmtId="0" fontId="55" fillId="0" borderId="0" xfId="0" applyFont="1" applyFill="1">
      <alignment horizontal="left" vertical="center" wrapText="1"/>
    </xf>
    <xf numFmtId="0" fontId="55" fillId="0" borderId="0" xfId="0" applyFont="1" applyFill="1" applyAlignment="1">
      <alignment vertical="center" wrapText="1"/>
    </xf>
    <xf numFmtId="165" fontId="55" fillId="0" borderId="0" xfId="0" applyNumberFormat="1" applyFont="1" applyFill="1" applyAlignment="1">
      <alignment horizontal="center" vertical="center" wrapText="1"/>
    </xf>
    <xf numFmtId="49" fontId="55" fillId="0" borderId="0" xfId="0" applyNumberFormat="1" applyFont="1" applyFill="1" applyAlignment="1">
      <alignment horizontal="center" vertical="center" wrapText="1"/>
    </xf>
    <xf numFmtId="0" fontId="55" fillId="0" borderId="0" xfId="0" applyFont="1" applyFill="1" applyAlignment="1">
      <alignment horizontal="right" vertical="center" wrapText="1"/>
    </xf>
    <xf numFmtId="165" fontId="55" fillId="0" borderId="0" xfId="0" applyNumberFormat="1" applyFont="1" applyFill="1" applyBorder="1" applyAlignment="1">
      <alignment horizontal="center" vertical="center" wrapText="1"/>
    </xf>
    <xf numFmtId="0" fontId="55" fillId="0" borderId="0" xfId="0" applyNumberFormat="1" applyFont="1" applyFill="1" applyBorder="1" applyAlignment="1">
      <alignment horizontal="center" vertical="center" wrapText="1"/>
    </xf>
    <xf numFmtId="4" fontId="55" fillId="0" borderId="0" xfId="0" applyNumberFormat="1" applyFont="1" applyFill="1" applyBorder="1" applyAlignment="1">
      <alignment horizontal="center" vertical="center" wrapText="1"/>
    </xf>
    <xf numFmtId="49" fontId="55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vertical="center" wrapText="1"/>
    </xf>
    <xf numFmtId="0" fontId="55" fillId="0" borderId="10" xfId="0" applyNumberFormat="1" applyFont="1" applyFill="1" applyBorder="1" applyAlignment="1">
      <alignment horizontal="center" vertical="center" wrapText="1"/>
    </xf>
    <xf numFmtId="3" fontId="55" fillId="0" borderId="10" xfId="0" applyNumberFormat="1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 wrapText="1"/>
    </xf>
    <xf numFmtId="3" fontId="55" fillId="0" borderId="10" xfId="0" applyNumberFormat="1" applyFont="1" applyFill="1" applyBorder="1" applyAlignment="1">
      <alignment horizontal="center" vertical="center"/>
    </xf>
    <xf numFmtId="4" fontId="55" fillId="0" borderId="0" xfId="0" applyNumberFormat="1" applyFont="1" applyFill="1">
      <alignment horizontal="left" vertical="center" wrapText="1"/>
    </xf>
    <xf numFmtId="166" fontId="55" fillId="0" borderId="0" xfId="0" applyNumberFormat="1" applyFont="1" applyFill="1">
      <alignment horizontal="left" vertical="center" wrapText="1"/>
    </xf>
    <xf numFmtId="0" fontId="55" fillId="0" borderId="10" xfId="0" applyFont="1" applyFill="1" applyBorder="1" applyAlignment="1">
      <alignment horizontal="center" vertical="center"/>
    </xf>
    <xf numFmtId="2" fontId="55" fillId="0" borderId="10" xfId="0" applyNumberFormat="1" applyFont="1" applyFill="1" applyBorder="1" applyAlignment="1">
      <alignment horizontal="center" vertical="center"/>
    </xf>
    <xf numFmtId="4" fontId="55" fillId="0" borderId="0" xfId="0" applyNumberFormat="1" applyFont="1" applyFill="1" applyAlignment="1">
      <alignment horizontal="center" vertical="center" wrapText="1"/>
    </xf>
    <xf numFmtId="4" fontId="55" fillId="0" borderId="0" xfId="0" applyNumberFormat="1" applyFont="1" applyFill="1" applyAlignment="1">
      <alignment horizontal="right" vertical="center" wrapText="1"/>
    </xf>
    <xf numFmtId="0" fontId="55" fillId="0" borderId="14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center" vertical="center"/>
    </xf>
    <xf numFmtId="0" fontId="55" fillId="0" borderId="10" xfId="0" applyFont="1" applyFill="1" applyBorder="1" applyAlignment="1">
      <alignment horizontal="left" vertical="center"/>
    </xf>
    <xf numFmtId="0" fontId="55" fillId="0" borderId="10" xfId="0" applyFont="1" applyFill="1" applyBorder="1" applyAlignment="1">
      <alignment vertical="center" wrapText="1"/>
    </xf>
    <xf numFmtId="0" fontId="55" fillId="0" borderId="0" xfId="0" applyFont="1" applyFill="1" applyBorder="1">
      <alignment horizontal="left" vertical="center" wrapText="1"/>
    </xf>
    <xf numFmtId="4" fontId="55" fillId="0" borderId="11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 wrapText="1"/>
    </xf>
    <xf numFmtId="4" fontId="55" fillId="0" borderId="10" xfId="2041" applyNumberFormat="1" applyFont="1" applyFill="1" applyBorder="1" applyAlignment="1">
      <alignment horizontal="center" vertical="center" wrapText="1"/>
    </xf>
    <xf numFmtId="0" fontId="55" fillId="0" borderId="10" xfId="2051" applyFont="1" applyFill="1" applyBorder="1" applyAlignment="1">
      <alignment horizontal="center" vertical="center" wrapText="1"/>
    </xf>
    <xf numFmtId="4" fontId="55" fillId="0" borderId="10" xfId="2053" applyNumberFormat="1" applyFont="1" applyFill="1" applyBorder="1" applyAlignment="1">
      <alignment horizontal="center" vertical="center" wrapText="1"/>
    </xf>
    <xf numFmtId="4" fontId="55" fillId="0" borderId="10" xfId="2076" applyNumberFormat="1" applyFont="1" applyFill="1" applyBorder="1" applyAlignment="1">
      <alignment horizontal="center" vertical="center" wrapText="1"/>
    </xf>
    <xf numFmtId="0" fontId="5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wrapText="1" shrinkToFit="1"/>
    </xf>
    <xf numFmtId="0" fontId="3" fillId="0" borderId="0" xfId="0" applyFont="1" applyFill="1" applyBorder="1">
      <alignment horizontal="left" vertical="center" wrapText="1"/>
    </xf>
    <xf numFmtId="0" fontId="58" fillId="0" borderId="0" xfId="0" applyFont="1" applyFill="1" applyBorder="1" applyAlignment="1">
      <alignment vertical="center" wrapText="1"/>
    </xf>
    <xf numFmtId="0" fontId="55" fillId="0" borderId="10" xfId="2054" applyFont="1" applyFill="1" applyBorder="1" applyAlignment="1">
      <alignment horizontal="left" vertical="center" wrapText="1"/>
    </xf>
    <xf numFmtId="0" fontId="55" fillId="0" borderId="10" xfId="2056" applyFont="1" applyFill="1" applyBorder="1" applyAlignment="1">
      <alignment horizontal="center" vertical="center" wrapText="1"/>
    </xf>
    <xf numFmtId="0" fontId="55" fillId="0" borderId="10" xfId="2057" applyFont="1" applyFill="1" applyBorder="1" applyAlignment="1">
      <alignment horizontal="center" vertical="center" wrapText="1"/>
    </xf>
    <xf numFmtId="0" fontId="55" fillId="0" borderId="10" xfId="2057" applyNumberFormat="1" applyFont="1" applyFill="1" applyBorder="1" applyAlignment="1">
      <alignment horizontal="center" vertical="center" wrapText="1"/>
    </xf>
    <xf numFmtId="4" fontId="55" fillId="0" borderId="10" xfId="2057" applyNumberFormat="1" applyFont="1" applyFill="1" applyBorder="1" applyAlignment="1">
      <alignment horizontal="center" vertical="center" wrapText="1"/>
    </xf>
    <xf numFmtId="0" fontId="55" fillId="0" borderId="10" xfId="2058" applyFont="1" applyFill="1" applyBorder="1" applyAlignment="1">
      <alignment horizontal="left" vertical="center" wrapText="1"/>
    </xf>
    <xf numFmtId="0" fontId="55" fillId="0" borderId="10" xfId="2071" applyFont="1" applyFill="1" applyBorder="1" applyAlignment="1">
      <alignment horizontal="center" vertical="center" wrapText="1"/>
    </xf>
    <xf numFmtId="0" fontId="55" fillId="0" borderId="10" xfId="2072" applyFont="1" applyFill="1" applyBorder="1" applyAlignment="1">
      <alignment horizontal="center" vertical="center" wrapText="1"/>
    </xf>
    <xf numFmtId="0" fontId="55" fillId="0" borderId="10" xfId="2072" applyNumberFormat="1" applyFont="1" applyFill="1" applyBorder="1" applyAlignment="1">
      <alignment horizontal="center" vertical="center" wrapText="1"/>
    </xf>
    <xf numFmtId="4" fontId="55" fillId="0" borderId="10" xfId="2072" applyNumberFormat="1" applyFont="1" applyFill="1" applyBorder="1" applyAlignment="1">
      <alignment horizontal="center" vertical="center" wrapText="1"/>
    </xf>
    <xf numFmtId="49" fontId="59" fillId="0" borderId="10" xfId="2042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center" wrapText="1" shrinkToFi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55" fillId="0" borderId="10" xfId="2051" applyNumberFormat="1" applyFont="1" applyFill="1" applyBorder="1" applyAlignment="1">
      <alignment horizontal="center" vertical="center" wrapText="1"/>
    </xf>
    <xf numFmtId="49" fontId="55" fillId="0" borderId="10" xfId="2055" applyNumberFormat="1" applyFont="1" applyFill="1" applyBorder="1" applyAlignment="1">
      <alignment horizontal="center" vertical="center" wrapText="1"/>
    </xf>
    <xf numFmtId="49" fontId="55" fillId="0" borderId="10" xfId="2070" applyNumberFormat="1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/>
    </xf>
    <xf numFmtId="4" fontId="55" fillId="0" borderId="10" xfId="2055" applyNumberFormat="1" applyFont="1" applyFill="1" applyBorder="1" applyAlignment="1">
      <alignment horizontal="center" vertical="center" wrapText="1"/>
    </xf>
    <xf numFmtId="0" fontId="55" fillId="0" borderId="10" xfId="2055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wrapText="1" shrinkToFit="1"/>
    </xf>
    <xf numFmtId="0" fontId="0" fillId="0" borderId="0" xfId="0" applyNumberFormat="1" applyFill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>
      <alignment horizontal="left" vertical="center" wrapText="1"/>
    </xf>
    <xf numFmtId="2" fontId="55" fillId="0" borderId="10" xfId="2051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55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>
      <alignment horizontal="left" vertical="center" wrapText="1"/>
    </xf>
    <xf numFmtId="2" fontId="55" fillId="0" borderId="11" xfId="0" applyNumberFormat="1" applyFont="1" applyFill="1" applyBorder="1" applyAlignment="1">
      <alignment horizontal="center" vertical="center"/>
    </xf>
    <xf numFmtId="3" fontId="55" fillId="0" borderId="10" xfId="2057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horizontal="center" wrapText="1" shrinkToFit="1"/>
    </xf>
    <xf numFmtId="0" fontId="3" fillId="0" borderId="20" xfId="0" applyFont="1" applyFill="1" applyBorder="1">
      <alignment horizontal="left" vertical="center" wrapText="1"/>
    </xf>
    <xf numFmtId="4" fontId="28" fillId="0" borderId="0" xfId="0" applyNumberFormat="1" applyFont="1" applyFill="1" applyBorder="1" applyAlignment="1">
      <alignment horizontal="center" wrapText="1" shrinkToFit="1"/>
    </xf>
    <xf numFmtId="4" fontId="55" fillId="0" borderId="0" xfId="0" applyNumberFormat="1" applyFont="1" applyFill="1" applyBorder="1" applyAlignment="1">
      <alignment horizontal="left" vertical="center"/>
    </xf>
    <xf numFmtId="0" fontId="0" fillId="0" borderId="13" xfId="0" applyFill="1" applyBorder="1">
      <alignment horizontal="left" vertical="center" wrapText="1"/>
    </xf>
    <xf numFmtId="4" fontId="64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wrapText="1" shrinkToFit="1"/>
    </xf>
    <xf numFmtId="0" fontId="3" fillId="0" borderId="10" xfId="0" applyFont="1" applyFill="1" applyBorder="1">
      <alignment horizontal="left" vertical="center" wrapText="1"/>
    </xf>
    <xf numFmtId="4" fontId="55" fillId="0" borderId="0" xfId="2135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5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62" fillId="0" borderId="0" xfId="0" applyFont="1" applyFill="1" applyAlignment="1">
      <alignment vertical="center" wrapText="1"/>
    </xf>
    <xf numFmtId="4" fontId="65" fillId="0" borderId="0" xfId="0" applyNumberFormat="1" applyFont="1" applyFill="1" applyAlignment="1">
      <alignment vertical="center" wrapText="1"/>
    </xf>
    <xf numFmtId="4" fontId="34" fillId="0" borderId="0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66" fillId="0" borderId="0" xfId="0" applyNumberFormat="1" applyFont="1" applyFill="1" applyAlignment="1">
      <alignment horizontal="center" vertical="center" wrapText="1"/>
    </xf>
    <xf numFmtId="3" fontId="0" fillId="0" borderId="0" xfId="0" applyNumberFormat="1" applyFill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left" vertical="center" wrapText="1"/>
    </xf>
    <xf numFmtId="4" fontId="55" fillId="0" borderId="10" xfId="0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textRotation="90" wrapText="1"/>
    </xf>
    <xf numFmtId="0" fontId="55" fillId="0" borderId="10" xfId="0" applyFont="1" applyFill="1" applyBorder="1" applyAlignment="1">
      <alignment horizontal="center" vertical="center" wrapText="1"/>
    </xf>
    <xf numFmtId="0" fontId="55" fillId="0" borderId="10" xfId="2056" applyNumberFormat="1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left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 textRotation="90" wrapText="1"/>
    </xf>
    <xf numFmtId="0" fontId="55" fillId="0" borderId="0" xfId="0" applyFont="1" applyFill="1" applyAlignment="1">
      <alignment horizontal="center" vertical="center" wrapText="1"/>
    </xf>
    <xf numFmtId="165" fontId="55" fillId="0" borderId="10" xfId="0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ill="1" applyBorder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textRotation="90" wrapText="1"/>
    </xf>
    <xf numFmtId="165" fontId="3" fillId="0" borderId="17" xfId="0" applyNumberFormat="1" applyFont="1" applyFill="1" applyBorder="1" applyAlignment="1">
      <alignment horizontal="center" vertical="center" textRotation="90" wrapText="1"/>
    </xf>
    <xf numFmtId="165" fontId="3" fillId="0" borderId="12" xfId="0" applyNumberFormat="1" applyFont="1" applyFill="1" applyBorder="1" applyAlignment="1">
      <alignment horizontal="center" vertical="center" textRotation="90" wrapText="1"/>
    </xf>
    <xf numFmtId="4" fontId="25" fillId="0" borderId="0" xfId="0" applyNumberFormat="1" applyFont="1" applyFill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center" vertical="center" textRotation="90" wrapText="1"/>
    </xf>
    <xf numFmtId="4" fontId="3" fillId="0" borderId="10" xfId="0" applyNumberFormat="1" applyFont="1" applyFill="1" applyBorder="1">
      <alignment horizontal="left" vertical="center" wrapText="1"/>
    </xf>
    <xf numFmtId="4" fontId="3" fillId="0" borderId="10" xfId="2403" applyNumberFormat="1" applyFont="1" applyFill="1" applyBorder="1" applyAlignment="1">
      <alignment horizontal="center" vertical="center" wrapText="1"/>
    </xf>
    <xf numFmtId="4" fontId="3" fillId="0" borderId="10" xfId="2403" applyNumberFormat="1" applyFont="1" applyFill="1" applyBorder="1" applyAlignment="1">
      <alignment horizontal="left" vertical="center" wrapText="1"/>
    </xf>
    <xf numFmtId="2" fontId="3" fillId="0" borderId="10" xfId="0" applyNumberFormat="1" applyFont="1" applyFill="1" applyBorder="1">
      <alignment horizontal="left" vertical="center" wrapText="1"/>
    </xf>
    <xf numFmtId="164" fontId="3" fillId="0" borderId="10" xfId="2403" applyFont="1" applyFill="1" applyBorder="1" applyAlignment="1">
      <alignment horizontal="left" vertical="center" wrapText="1"/>
    </xf>
    <xf numFmtId="4" fontId="55" fillId="0" borderId="10" xfId="2051" applyNumberFormat="1" applyFont="1" applyFill="1" applyBorder="1" applyAlignment="1">
      <alignment horizontal="center" vertical="center" wrapText="1"/>
    </xf>
    <xf numFmtId="4" fontId="55" fillId="0" borderId="10" xfId="2052" applyNumberFormat="1" applyFont="1" applyFill="1" applyBorder="1" applyAlignment="1">
      <alignment horizontal="center" vertical="center" wrapText="1"/>
    </xf>
    <xf numFmtId="4" fontId="55" fillId="0" borderId="12" xfId="0" applyNumberFormat="1" applyFont="1" applyFill="1" applyBorder="1" applyAlignment="1">
      <alignment horizontal="center" vertical="center"/>
    </xf>
    <xf numFmtId="4" fontId="55" fillId="0" borderId="10" xfId="2056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>
      <alignment horizontal="left" vertical="center" wrapText="1"/>
    </xf>
    <xf numFmtId="0" fontId="3" fillId="0" borderId="15" xfId="0" applyFont="1" applyFill="1" applyBorder="1">
      <alignment horizontal="left" vertical="center" wrapText="1"/>
    </xf>
    <xf numFmtId="0" fontId="3" fillId="0" borderId="14" xfId="0" applyFont="1" applyFill="1" applyBorder="1">
      <alignment horizontal="left" vertical="center" wrapText="1"/>
    </xf>
    <xf numFmtId="0" fontId="3" fillId="0" borderId="11" xfId="0" applyFont="1" applyFill="1" applyBorder="1">
      <alignment horizontal="left" vertical="center" wrapText="1"/>
    </xf>
    <xf numFmtId="0" fontId="55" fillId="0" borderId="12" xfId="0" applyNumberFormat="1" applyFont="1" applyFill="1" applyBorder="1" applyAlignment="1">
      <alignment horizontal="center" vertical="center"/>
    </xf>
    <xf numFmtId="43" fontId="3" fillId="0" borderId="0" xfId="0" applyNumberFormat="1" applyFont="1" applyFill="1">
      <alignment horizontal="left" vertical="center" wrapText="1"/>
    </xf>
    <xf numFmtId="4" fontId="55" fillId="0" borderId="10" xfId="2071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 textRotation="90" wrapText="1"/>
    </xf>
    <xf numFmtId="0" fontId="55" fillId="0" borderId="0" xfId="0" applyFont="1" applyFill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textRotation="90" wrapText="1"/>
    </xf>
    <xf numFmtId="0" fontId="57" fillId="0" borderId="0" xfId="0" applyFont="1" applyFill="1" applyAlignment="1">
      <alignment horizontal="center" wrapText="1" shrinkToFit="1"/>
    </xf>
    <xf numFmtId="0" fontId="55" fillId="0" borderId="13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165" fontId="55" fillId="0" borderId="10" xfId="0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 textRotation="90" wrapText="1"/>
    </xf>
    <xf numFmtId="4" fontId="56" fillId="0" borderId="0" xfId="0" applyNumberFormat="1" applyFont="1" applyFill="1" applyBorder="1" applyAlignment="1">
      <alignment horizontal="right" vertical="center" wrapText="1"/>
    </xf>
    <xf numFmtId="165" fontId="55" fillId="0" borderId="10" xfId="0" applyNumberFormat="1" applyFont="1" applyFill="1" applyBorder="1" applyAlignment="1">
      <alignment horizontal="center" vertical="center" textRotation="90" wrapText="1"/>
    </xf>
    <xf numFmtId="4" fontId="55" fillId="0" borderId="13" xfId="0" applyNumberFormat="1" applyFont="1" applyFill="1" applyBorder="1" applyAlignment="1">
      <alignment horizontal="center" vertical="center" textRotation="90" wrapText="1"/>
    </xf>
    <xf numFmtId="4" fontId="55" fillId="0" borderId="17" xfId="0" applyNumberFormat="1" applyFont="1" applyFill="1" applyBorder="1" applyAlignment="1">
      <alignment horizontal="center" vertical="center" textRotation="90" wrapText="1"/>
    </xf>
    <xf numFmtId="4" fontId="55" fillId="0" borderId="12" xfId="0" applyNumberFormat="1" applyFont="1" applyFill="1" applyBorder="1" applyAlignment="1">
      <alignment horizontal="center" vertical="center" textRotation="90" wrapText="1"/>
    </xf>
    <xf numFmtId="0" fontId="55" fillId="0" borderId="10" xfId="0" applyNumberFormat="1" applyFont="1" applyFill="1" applyBorder="1" applyAlignment="1">
      <alignment horizontal="center" vertical="center" textRotation="90" wrapText="1"/>
    </xf>
    <xf numFmtId="4" fontId="34" fillId="0" borderId="0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wrapText="1" shrinkToFit="1"/>
    </xf>
    <xf numFmtId="4" fontId="3" fillId="0" borderId="10" xfId="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 shrinkToFit="1"/>
    </xf>
    <xf numFmtId="4" fontId="34" fillId="0" borderId="0" xfId="0" applyNumberFormat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>
      <alignment horizontal="left" vertical="center" wrapText="1"/>
    </xf>
    <xf numFmtId="0" fontId="3" fillId="0" borderId="12" xfId="0" applyFont="1" applyFill="1" applyBorder="1">
      <alignment horizontal="left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10" xfId="0" applyNumberFormat="1" applyFont="1" applyFill="1" applyBorder="1" applyAlignment="1">
      <alignment horizontal="center" vertical="center" textRotation="90" wrapText="1"/>
    </xf>
    <xf numFmtId="4" fontId="3" fillId="0" borderId="10" xfId="0" applyNumberFormat="1" applyFont="1" applyFill="1" applyBorder="1" applyAlignment="1">
      <alignment horizontal="center" vertical="center" textRotation="90" wrapText="1"/>
    </xf>
    <xf numFmtId="165" fontId="3" fillId="0" borderId="10" xfId="0" applyNumberFormat="1" applyFont="1" applyFill="1" applyBorder="1" applyAlignment="1">
      <alignment horizontal="center" vertical="center" textRotation="90" wrapText="1"/>
    </xf>
    <xf numFmtId="0" fontId="3" fillId="0" borderId="10" xfId="0" applyNumberFormat="1" applyFont="1" applyFill="1" applyBorder="1" applyAlignment="1">
      <alignment horizontal="center" vertical="center" textRotation="90" wrapText="1"/>
    </xf>
    <xf numFmtId="0" fontId="58" fillId="0" borderId="10" xfId="0" applyFont="1" applyFill="1" applyBorder="1" applyAlignment="1">
      <alignment horizontal="left" vertical="center" wrapText="1"/>
    </xf>
    <xf numFmtId="0" fontId="58" fillId="0" borderId="10" xfId="0" applyFont="1" applyFill="1" applyBorder="1" applyAlignment="1">
      <alignment horizontal="center" vertical="center" wrapText="1"/>
    </xf>
    <xf numFmtId="4" fontId="67" fillId="0" borderId="0" xfId="0" applyNumberFormat="1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left" vertical="center" wrapText="1"/>
    </xf>
    <xf numFmtId="4" fontId="3" fillId="0" borderId="32" xfId="0" applyNumberFormat="1" applyFont="1" applyFill="1" applyBorder="1" applyAlignment="1">
      <alignment horizontal="center" vertical="center" textRotation="90" wrapText="1"/>
    </xf>
    <xf numFmtId="4" fontId="3" fillId="0" borderId="16" xfId="0" applyNumberFormat="1" applyFont="1" applyFill="1" applyBorder="1" applyAlignment="1">
      <alignment horizontal="center" vertical="center" textRotation="90" wrapText="1"/>
    </xf>
    <xf numFmtId="0" fontId="24" fillId="0" borderId="32" xfId="2134" applyFont="1" applyFill="1" applyBorder="1" applyAlignment="1">
      <alignment horizontal="center" vertical="center" textRotation="90" wrapText="1"/>
    </xf>
    <xf numFmtId="0" fontId="0" fillId="0" borderId="16" xfId="0" applyFill="1" applyBorder="1">
      <alignment horizontal="left" vertical="center" wrapText="1"/>
    </xf>
    <xf numFmtId="0" fontId="0" fillId="0" borderId="30" xfId="0" applyFill="1" applyBorder="1">
      <alignment horizontal="left" vertical="center" wrapText="1"/>
    </xf>
    <xf numFmtId="0" fontId="0" fillId="0" borderId="31" xfId="0" applyFill="1" applyBorder="1">
      <alignment horizontal="left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wrapText="1" shrinkToFit="1"/>
    </xf>
    <xf numFmtId="0" fontId="3" fillId="0" borderId="17" xfId="0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textRotation="90" wrapText="1"/>
    </xf>
    <xf numFmtId="165" fontId="3" fillId="0" borderId="17" xfId="0" applyNumberFormat="1" applyFont="1" applyFill="1" applyBorder="1" applyAlignment="1">
      <alignment horizontal="center" vertical="center" textRotation="90" wrapText="1"/>
    </xf>
    <xf numFmtId="165" fontId="3" fillId="0" borderId="12" xfId="0" applyNumberFormat="1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0" fillId="0" borderId="12" xfId="0" applyFill="1" applyBorder="1">
      <alignment horizontal="left" vertical="center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center" vertical="center" textRotation="90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4" fontId="3" fillId="0" borderId="32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textRotation="90" wrapText="1"/>
    </xf>
    <xf numFmtId="4" fontId="3" fillId="0" borderId="12" xfId="0" applyNumberFormat="1" applyFont="1" applyFill="1" applyBorder="1" applyAlignment="1">
      <alignment horizontal="center" vertical="center" textRotation="90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</cellXfs>
  <cellStyles count="2436">
    <cellStyle name="20% — акцент1" xfId="2404"/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— акцент1 2" xfId="12"/>
    <cellStyle name="20% - Акцент1 2_Приложение 1" xfId="13"/>
    <cellStyle name="20% — акцент1 2_Приложение 1" xfId="14"/>
    <cellStyle name="20% - Акцент1 2_Приложение 1_1" xfId="15"/>
    <cellStyle name="20% — акцент1 2_Приложение 2" xfId="16"/>
    <cellStyle name="20% - Акцент1 2_Приложение 2_1" xfId="17"/>
    <cellStyle name="20% — акцент1 2_Стоимость" xfId="18"/>
    <cellStyle name="20% - Акцент1 2_Стоимость_1" xfId="19"/>
    <cellStyle name="20% — акцент1 2_Стоимость_1" xfId="20"/>
    <cellStyle name="20% - Акцент1 2_Стоимость_Стоимость" xfId="21"/>
    <cellStyle name="20% — акцент1 2_Стоимость_Стоимость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25" xfId="28"/>
    <cellStyle name="20% - Акцент1 26" xfId="29"/>
    <cellStyle name="20% - Акцент1 27" xfId="30"/>
    <cellStyle name="20% - Акцент1 28" xfId="31"/>
    <cellStyle name="20% - Акцент1 29" xfId="32"/>
    <cellStyle name="20% - Акцент1 3" xfId="33"/>
    <cellStyle name="20% — акцент1 3" xfId="34"/>
    <cellStyle name="20% - Акцент1 3_Приложение 1" xfId="35"/>
    <cellStyle name="20% — акцент1 3_Приложение 1" xfId="36"/>
    <cellStyle name="20% - Акцент1 3_Приложение 1_1" xfId="37"/>
    <cellStyle name="20% — акцент1 3_Приложение 2" xfId="38"/>
    <cellStyle name="20% - Акцент1 3_Приложение 2_1" xfId="39"/>
    <cellStyle name="20% — акцент1 3_Стоимость" xfId="40"/>
    <cellStyle name="20% - Акцент1 3_Стоимость_1" xfId="41"/>
    <cellStyle name="20% — акцент1 3_Стоимость_1" xfId="42"/>
    <cellStyle name="20% - Акцент1 3_Стоимость_Стоимость" xfId="43"/>
    <cellStyle name="20% — акцент1 3_Стоимость_Стоимость" xfId="44"/>
    <cellStyle name="20% - Акцент1 30" xfId="45"/>
    <cellStyle name="20% - Акцент1 31" xfId="46"/>
    <cellStyle name="20% - Акцент1 32" xfId="47"/>
    <cellStyle name="20% - Акцент1 33" xfId="48"/>
    <cellStyle name="20% - Акцент1 34" xfId="49"/>
    <cellStyle name="20% - Акцент1 35" xfId="50"/>
    <cellStyle name="20% - Акцент1 36" xfId="51"/>
    <cellStyle name="20% - Акцент1 37" xfId="52"/>
    <cellStyle name="20% - Акцент1 38" xfId="53"/>
    <cellStyle name="20% - Акцент1 39" xfId="54"/>
    <cellStyle name="20% - Акцент1 4" xfId="55"/>
    <cellStyle name="20% — акцент1 4" xfId="56"/>
    <cellStyle name="20% - Акцент1 4_Приложение 1" xfId="57"/>
    <cellStyle name="20% — акцент1 4_Приложение 1" xfId="58"/>
    <cellStyle name="20% - Акцент1 4_Приложение 1_1" xfId="59"/>
    <cellStyle name="20% — акцент1 4_Приложение 2" xfId="60"/>
    <cellStyle name="20% - Акцент1 4_Приложение 2_1" xfId="61"/>
    <cellStyle name="20% — акцент1 4_Стоимость" xfId="62"/>
    <cellStyle name="20% - Акцент1 4_Стоимость_1" xfId="63"/>
    <cellStyle name="20% — акцент1 4_Стоимость_1" xfId="64"/>
    <cellStyle name="20% - Акцент1 4_Стоимость_Стоимость" xfId="65"/>
    <cellStyle name="20% — акцент1 4_Стоимость_Стоимость" xfId="66"/>
    <cellStyle name="20% - Акцент1 40" xfId="67"/>
    <cellStyle name="20% - Акцент1 41" xfId="68"/>
    <cellStyle name="20% - Акцент1 42" xfId="69"/>
    <cellStyle name="20% - Акцент1 43" xfId="70"/>
    <cellStyle name="20% - Акцент1 44" xfId="71"/>
    <cellStyle name="20% - Акцент1 45" xfId="72"/>
    <cellStyle name="20% - Акцент1 5" xfId="73"/>
    <cellStyle name="20% - Акцент1 6" xfId="74"/>
    <cellStyle name="20% - Акцент1 7" xfId="75"/>
    <cellStyle name="20% - Акцент1 8" xfId="76"/>
    <cellStyle name="20% - Акцент1 9" xfId="77"/>
    <cellStyle name="20% — акцент1_Стоимость" xfId="2405"/>
    <cellStyle name="20% — акцент2" xfId="2406"/>
    <cellStyle name="20% - Акцент2 10" xfId="78"/>
    <cellStyle name="20% - Акцент2 11" xfId="79"/>
    <cellStyle name="20% - Акцент2 12" xfId="80"/>
    <cellStyle name="20% - Акцент2 13" xfId="81"/>
    <cellStyle name="20% - Акцент2 14" xfId="82"/>
    <cellStyle name="20% - Акцент2 15" xfId="83"/>
    <cellStyle name="20% - Акцент2 16" xfId="84"/>
    <cellStyle name="20% - Акцент2 17" xfId="85"/>
    <cellStyle name="20% - Акцент2 18" xfId="86"/>
    <cellStyle name="20% - Акцент2 19" xfId="87"/>
    <cellStyle name="20% - Акцент2 2" xfId="88"/>
    <cellStyle name="20% — акцент2 2" xfId="89"/>
    <cellStyle name="20% - Акцент2 2_Приложение 1" xfId="90"/>
    <cellStyle name="20% — акцент2 2_Приложение 1" xfId="91"/>
    <cellStyle name="20% - Акцент2 2_Приложение 1_1" xfId="92"/>
    <cellStyle name="20% — акцент2 2_Приложение 2" xfId="93"/>
    <cellStyle name="20% - Акцент2 2_Приложение 2_1" xfId="94"/>
    <cellStyle name="20% — акцент2 2_Стоимость" xfId="95"/>
    <cellStyle name="20% - Акцент2 2_Стоимость_1" xfId="96"/>
    <cellStyle name="20% — акцент2 2_Стоимость_1" xfId="97"/>
    <cellStyle name="20% - Акцент2 2_Стоимость_Стоимость" xfId="98"/>
    <cellStyle name="20% — акцент2 2_Стоимость_Стоимость" xfId="99"/>
    <cellStyle name="20% - Акцент2 20" xfId="100"/>
    <cellStyle name="20% - Акцент2 21" xfId="101"/>
    <cellStyle name="20% - Акцент2 22" xfId="102"/>
    <cellStyle name="20% - Акцент2 23" xfId="103"/>
    <cellStyle name="20% - Акцент2 24" xfId="104"/>
    <cellStyle name="20% - Акцент2 25" xfId="105"/>
    <cellStyle name="20% - Акцент2 26" xfId="106"/>
    <cellStyle name="20% - Акцент2 27" xfId="107"/>
    <cellStyle name="20% - Акцент2 28" xfId="108"/>
    <cellStyle name="20% - Акцент2 29" xfId="109"/>
    <cellStyle name="20% - Акцент2 3" xfId="110"/>
    <cellStyle name="20% — акцент2 3" xfId="111"/>
    <cellStyle name="20% - Акцент2 3_Приложение 1" xfId="112"/>
    <cellStyle name="20% — акцент2 3_Приложение 1" xfId="113"/>
    <cellStyle name="20% - Акцент2 3_Приложение 1_1" xfId="114"/>
    <cellStyle name="20% — акцент2 3_Приложение 2" xfId="115"/>
    <cellStyle name="20% - Акцент2 3_Приложение 2_1" xfId="116"/>
    <cellStyle name="20% — акцент2 3_Стоимость" xfId="117"/>
    <cellStyle name="20% - Акцент2 3_Стоимость_1" xfId="118"/>
    <cellStyle name="20% — акцент2 3_Стоимость_1" xfId="119"/>
    <cellStyle name="20% - Акцент2 3_Стоимость_Стоимость" xfId="120"/>
    <cellStyle name="20% — акцент2 3_Стоимость_Стоимость" xfId="121"/>
    <cellStyle name="20% - Акцент2 30" xfId="122"/>
    <cellStyle name="20% - Акцент2 31" xfId="123"/>
    <cellStyle name="20% - Акцент2 32" xfId="124"/>
    <cellStyle name="20% - Акцент2 33" xfId="125"/>
    <cellStyle name="20% - Акцент2 34" xfId="126"/>
    <cellStyle name="20% - Акцент2 35" xfId="127"/>
    <cellStyle name="20% - Акцент2 36" xfId="128"/>
    <cellStyle name="20% - Акцент2 37" xfId="129"/>
    <cellStyle name="20% - Акцент2 38" xfId="130"/>
    <cellStyle name="20% - Акцент2 39" xfId="131"/>
    <cellStyle name="20% - Акцент2 4" xfId="132"/>
    <cellStyle name="20% — акцент2 4" xfId="133"/>
    <cellStyle name="20% - Акцент2 4_Приложение 1" xfId="134"/>
    <cellStyle name="20% — акцент2 4_Приложение 1" xfId="135"/>
    <cellStyle name="20% - Акцент2 4_Приложение 1_1" xfId="136"/>
    <cellStyle name="20% — акцент2 4_Приложение 2" xfId="137"/>
    <cellStyle name="20% - Акцент2 4_Приложение 2_1" xfId="138"/>
    <cellStyle name="20% — акцент2 4_Стоимость" xfId="139"/>
    <cellStyle name="20% - Акцент2 4_Стоимость_1" xfId="140"/>
    <cellStyle name="20% — акцент2 4_Стоимость_1" xfId="141"/>
    <cellStyle name="20% - Акцент2 4_Стоимость_Стоимость" xfId="142"/>
    <cellStyle name="20% — акцент2 4_Стоимость_Стоимость" xfId="143"/>
    <cellStyle name="20% - Акцент2 40" xfId="144"/>
    <cellStyle name="20% - Акцент2 41" xfId="145"/>
    <cellStyle name="20% - Акцент2 42" xfId="146"/>
    <cellStyle name="20% - Акцент2 43" xfId="147"/>
    <cellStyle name="20% - Акцент2 44" xfId="148"/>
    <cellStyle name="20% - Акцент2 45" xfId="149"/>
    <cellStyle name="20% - Акцент2 5" xfId="150"/>
    <cellStyle name="20% - Акцент2 6" xfId="151"/>
    <cellStyle name="20% - Акцент2 7" xfId="152"/>
    <cellStyle name="20% - Акцент2 8" xfId="153"/>
    <cellStyle name="20% - Акцент2 9" xfId="154"/>
    <cellStyle name="20% — акцент2_Стоимость" xfId="2407"/>
    <cellStyle name="20% — акцент3" xfId="2408"/>
    <cellStyle name="20% - Акцент3 10" xfId="155"/>
    <cellStyle name="20% - Акцент3 11" xfId="156"/>
    <cellStyle name="20% - Акцент3 12" xfId="157"/>
    <cellStyle name="20% - Акцент3 13" xfId="158"/>
    <cellStyle name="20% - Акцент3 14" xfId="159"/>
    <cellStyle name="20% - Акцент3 15" xfId="160"/>
    <cellStyle name="20% - Акцент3 16" xfId="161"/>
    <cellStyle name="20% - Акцент3 17" xfId="162"/>
    <cellStyle name="20% - Акцент3 18" xfId="163"/>
    <cellStyle name="20% - Акцент3 19" xfId="164"/>
    <cellStyle name="20% - Акцент3 2" xfId="165"/>
    <cellStyle name="20% — акцент3 2" xfId="166"/>
    <cellStyle name="20% - Акцент3 2_Приложение 1" xfId="167"/>
    <cellStyle name="20% — акцент3 2_Приложение 1" xfId="168"/>
    <cellStyle name="20% - Акцент3 2_Приложение 1_1" xfId="169"/>
    <cellStyle name="20% — акцент3 2_Приложение 2" xfId="170"/>
    <cellStyle name="20% - Акцент3 2_Приложение 2_1" xfId="171"/>
    <cellStyle name="20% — акцент3 2_Стоимость" xfId="172"/>
    <cellStyle name="20% - Акцент3 2_Стоимость_1" xfId="173"/>
    <cellStyle name="20% — акцент3 2_Стоимость_1" xfId="174"/>
    <cellStyle name="20% - Акцент3 2_Стоимость_Стоимость" xfId="175"/>
    <cellStyle name="20% — акцент3 2_Стоимость_Стоимость" xfId="176"/>
    <cellStyle name="20% - Акцент3 20" xfId="177"/>
    <cellStyle name="20% - Акцент3 21" xfId="178"/>
    <cellStyle name="20% - Акцент3 22" xfId="179"/>
    <cellStyle name="20% - Акцент3 23" xfId="180"/>
    <cellStyle name="20% - Акцент3 24" xfId="181"/>
    <cellStyle name="20% - Акцент3 25" xfId="182"/>
    <cellStyle name="20% - Акцент3 26" xfId="183"/>
    <cellStyle name="20% - Акцент3 27" xfId="184"/>
    <cellStyle name="20% - Акцент3 28" xfId="185"/>
    <cellStyle name="20% - Акцент3 29" xfId="186"/>
    <cellStyle name="20% - Акцент3 3" xfId="187"/>
    <cellStyle name="20% — акцент3 3" xfId="188"/>
    <cellStyle name="20% - Акцент3 3_Приложение 1" xfId="189"/>
    <cellStyle name="20% — акцент3 3_Приложение 1" xfId="190"/>
    <cellStyle name="20% - Акцент3 3_Приложение 1_1" xfId="191"/>
    <cellStyle name="20% — акцент3 3_Приложение 2" xfId="192"/>
    <cellStyle name="20% - Акцент3 3_Приложение 2_1" xfId="193"/>
    <cellStyle name="20% — акцент3 3_Стоимость" xfId="194"/>
    <cellStyle name="20% - Акцент3 3_Стоимость_1" xfId="195"/>
    <cellStyle name="20% — акцент3 3_Стоимость_1" xfId="196"/>
    <cellStyle name="20% - Акцент3 3_Стоимость_Стоимость" xfId="197"/>
    <cellStyle name="20% — акцент3 3_Стоимость_Стоимость" xfId="198"/>
    <cellStyle name="20% - Акцент3 30" xfId="199"/>
    <cellStyle name="20% - Акцент3 31" xfId="200"/>
    <cellStyle name="20% - Акцент3 32" xfId="201"/>
    <cellStyle name="20% - Акцент3 33" xfId="202"/>
    <cellStyle name="20% - Акцент3 34" xfId="203"/>
    <cellStyle name="20% - Акцент3 35" xfId="204"/>
    <cellStyle name="20% - Акцент3 36" xfId="205"/>
    <cellStyle name="20% - Акцент3 37" xfId="206"/>
    <cellStyle name="20% - Акцент3 38" xfId="207"/>
    <cellStyle name="20% - Акцент3 39" xfId="208"/>
    <cellStyle name="20% - Акцент3 4" xfId="209"/>
    <cellStyle name="20% — акцент3 4" xfId="210"/>
    <cellStyle name="20% - Акцент3 4_Приложение 1" xfId="211"/>
    <cellStyle name="20% — акцент3 4_Приложение 1" xfId="212"/>
    <cellStyle name="20% - Акцент3 4_Приложение 1_1" xfId="213"/>
    <cellStyle name="20% — акцент3 4_Приложение 2" xfId="214"/>
    <cellStyle name="20% - Акцент3 4_Приложение 2_1" xfId="215"/>
    <cellStyle name="20% — акцент3 4_Стоимость" xfId="216"/>
    <cellStyle name="20% - Акцент3 4_Стоимость_1" xfId="217"/>
    <cellStyle name="20% — акцент3 4_Стоимость_1" xfId="218"/>
    <cellStyle name="20% - Акцент3 4_Стоимость_Стоимость" xfId="219"/>
    <cellStyle name="20% — акцент3 4_Стоимость_Стоимость" xfId="220"/>
    <cellStyle name="20% - Акцент3 40" xfId="221"/>
    <cellStyle name="20% - Акцент3 41" xfId="222"/>
    <cellStyle name="20% - Акцент3 42" xfId="223"/>
    <cellStyle name="20% - Акцент3 43" xfId="224"/>
    <cellStyle name="20% - Акцент3 44" xfId="225"/>
    <cellStyle name="20% - Акцент3 45" xfId="226"/>
    <cellStyle name="20% - Акцент3 5" xfId="227"/>
    <cellStyle name="20% - Акцент3 6" xfId="228"/>
    <cellStyle name="20% - Акцент3 7" xfId="229"/>
    <cellStyle name="20% - Акцент3 8" xfId="230"/>
    <cellStyle name="20% - Акцент3 9" xfId="231"/>
    <cellStyle name="20% — акцент3_Стоимость" xfId="2409"/>
    <cellStyle name="20% — акцент4" xfId="2410"/>
    <cellStyle name="20% - Акцент4 10" xfId="232"/>
    <cellStyle name="20% - Акцент4 11" xfId="233"/>
    <cellStyle name="20% - Акцент4 12" xfId="234"/>
    <cellStyle name="20% - Акцент4 13" xfId="235"/>
    <cellStyle name="20% - Акцент4 14" xfId="236"/>
    <cellStyle name="20% - Акцент4 15" xfId="237"/>
    <cellStyle name="20% - Акцент4 16" xfId="238"/>
    <cellStyle name="20% - Акцент4 17" xfId="239"/>
    <cellStyle name="20% - Акцент4 18" xfId="240"/>
    <cellStyle name="20% - Акцент4 19" xfId="241"/>
    <cellStyle name="20% - Акцент4 2" xfId="242"/>
    <cellStyle name="20% — акцент4 2" xfId="243"/>
    <cellStyle name="20% - Акцент4 2_Приложение 1" xfId="244"/>
    <cellStyle name="20% — акцент4 2_Приложение 1" xfId="245"/>
    <cellStyle name="20% - Акцент4 2_Приложение 1_1" xfId="246"/>
    <cellStyle name="20% — акцент4 2_Приложение 2" xfId="247"/>
    <cellStyle name="20% - Акцент4 2_Приложение 2_1" xfId="248"/>
    <cellStyle name="20% — акцент4 2_Стоимость" xfId="249"/>
    <cellStyle name="20% - Акцент4 2_Стоимость_1" xfId="250"/>
    <cellStyle name="20% — акцент4 2_Стоимость_1" xfId="251"/>
    <cellStyle name="20% - Акцент4 2_Стоимость_Стоимость" xfId="252"/>
    <cellStyle name="20% — акцент4 2_Стоимость_Стоимость" xfId="253"/>
    <cellStyle name="20% - Акцент4 20" xfId="254"/>
    <cellStyle name="20% - Акцент4 21" xfId="255"/>
    <cellStyle name="20% - Акцент4 22" xfId="256"/>
    <cellStyle name="20% - Акцент4 23" xfId="257"/>
    <cellStyle name="20% - Акцент4 24" xfId="258"/>
    <cellStyle name="20% - Акцент4 25" xfId="259"/>
    <cellStyle name="20% - Акцент4 26" xfId="260"/>
    <cellStyle name="20% - Акцент4 27" xfId="261"/>
    <cellStyle name="20% - Акцент4 28" xfId="262"/>
    <cellStyle name="20% - Акцент4 29" xfId="263"/>
    <cellStyle name="20% - Акцент4 3" xfId="264"/>
    <cellStyle name="20% — акцент4 3" xfId="265"/>
    <cellStyle name="20% - Акцент4 3_Приложение 1" xfId="266"/>
    <cellStyle name="20% — акцент4 3_Приложение 1" xfId="267"/>
    <cellStyle name="20% - Акцент4 3_Приложение 1_1" xfId="268"/>
    <cellStyle name="20% — акцент4 3_Приложение 2" xfId="269"/>
    <cellStyle name="20% - Акцент4 3_Приложение 2_1" xfId="270"/>
    <cellStyle name="20% — акцент4 3_Стоимость" xfId="271"/>
    <cellStyle name="20% - Акцент4 3_Стоимость_1" xfId="272"/>
    <cellStyle name="20% — акцент4 3_Стоимость_1" xfId="273"/>
    <cellStyle name="20% - Акцент4 3_Стоимость_Стоимость" xfId="274"/>
    <cellStyle name="20% — акцент4 3_Стоимость_Стоимость" xfId="275"/>
    <cellStyle name="20% - Акцент4 30" xfId="276"/>
    <cellStyle name="20% - Акцент4 31" xfId="277"/>
    <cellStyle name="20% - Акцент4 32" xfId="278"/>
    <cellStyle name="20% - Акцент4 33" xfId="279"/>
    <cellStyle name="20% - Акцент4 34" xfId="280"/>
    <cellStyle name="20% - Акцент4 35" xfId="281"/>
    <cellStyle name="20% - Акцент4 36" xfId="282"/>
    <cellStyle name="20% - Акцент4 37" xfId="283"/>
    <cellStyle name="20% - Акцент4 38" xfId="284"/>
    <cellStyle name="20% - Акцент4 39" xfId="285"/>
    <cellStyle name="20% - Акцент4 4" xfId="286"/>
    <cellStyle name="20% — акцент4 4" xfId="287"/>
    <cellStyle name="20% - Акцент4 4_Приложение 1" xfId="288"/>
    <cellStyle name="20% — акцент4 4_Приложение 1" xfId="289"/>
    <cellStyle name="20% - Акцент4 4_Приложение 1_1" xfId="290"/>
    <cellStyle name="20% — акцент4 4_Приложение 2" xfId="291"/>
    <cellStyle name="20% - Акцент4 4_Приложение 2_1" xfId="292"/>
    <cellStyle name="20% — акцент4 4_Стоимость" xfId="293"/>
    <cellStyle name="20% - Акцент4 4_Стоимость_1" xfId="294"/>
    <cellStyle name="20% — акцент4 4_Стоимость_1" xfId="295"/>
    <cellStyle name="20% - Акцент4 4_Стоимость_Стоимость" xfId="296"/>
    <cellStyle name="20% — акцент4 4_Стоимость_Стоимость" xfId="297"/>
    <cellStyle name="20% - Акцент4 40" xfId="298"/>
    <cellStyle name="20% - Акцент4 41" xfId="299"/>
    <cellStyle name="20% - Акцент4 42" xfId="300"/>
    <cellStyle name="20% - Акцент4 43" xfId="301"/>
    <cellStyle name="20% - Акцент4 44" xfId="302"/>
    <cellStyle name="20% - Акцент4 45" xfId="303"/>
    <cellStyle name="20% - Акцент4 5" xfId="304"/>
    <cellStyle name="20% - Акцент4 6" xfId="305"/>
    <cellStyle name="20% - Акцент4 7" xfId="306"/>
    <cellStyle name="20% - Акцент4 8" xfId="307"/>
    <cellStyle name="20% - Акцент4 9" xfId="308"/>
    <cellStyle name="20% — акцент4_Стоимость" xfId="2411"/>
    <cellStyle name="20% — акцент5" xfId="2412"/>
    <cellStyle name="20% - Акцент5 10" xfId="309"/>
    <cellStyle name="20% - Акцент5 11" xfId="310"/>
    <cellStyle name="20% - Акцент5 12" xfId="311"/>
    <cellStyle name="20% - Акцент5 13" xfId="312"/>
    <cellStyle name="20% - Акцент5 14" xfId="313"/>
    <cellStyle name="20% - Акцент5 15" xfId="314"/>
    <cellStyle name="20% - Акцент5 16" xfId="315"/>
    <cellStyle name="20% - Акцент5 17" xfId="316"/>
    <cellStyle name="20% - Акцент5 18" xfId="317"/>
    <cellStyle name="20% - Акцент5 19" xfId="318"/>
    <cellStyle name="20% - Акцент5 2" xfId="319"/>
    <cellStyle name="20% — акцент5 2" xfId="320"/>
    <cellStyle name="20% - Акцент5 2_Приложение 1" xfId="321"/>
    <cellStyle name="20% — акцент5 2_Приложение 1" xfId="322"/>
    <cellStyle name="20% - Акцент5 2_Приложение 1_1" xfId="323"/>
    <cellStyle name="20% — акцент5 2_Приложение 2" xfId="324"/>
    <cellStyle name="20% - Акцент5 2_Приложение 2_1" xfId="325"/>
    <cellStyle name="20% — акцент5 2_Стоимость" xfId="326"/>
    <cellStyle name="20% - Акцент5 2_Стоимость_1" xfId="327"/>
    <cellStyle name="20% — акцент5 2_Стоимость_1" xfId="328"/>
    <cellStyle name="20% - Акцент5 2_Стоимость_Стоимость" xfId="329"/>
    <cellStyle name="20% — акцент5 2_Стоимость_Стоимость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— акцент5 3" xfId="342"/>
    <cellStyle name="20% - Акцент5 3_Приложение 1" xfId="343"/>
    <cellStyle name="20% — акцент5 3_Приложение 1" xfId="344"/>
    <cellStyle name="20% - Акцент5 3_Приложение 1_1" xfId="345"/>
    <cellStyle name="20% — акцент5 3_Приложение 2" xfId="346"/>
    <cellStyle name="20% - Акцент5 3_Приложение 2_1" xfId="347"/>
    <cellStyle name="20% — акцент5 3_Стоимость" xfId="348"/>
    <cellStyle name="20% - Акцент5 3_Стоимость_1" xfId="349"/>
    <cellStyle name="20% — акцент5 3_Стоимость_1" xfId="350"/>
    <cellStyle name="20% - Акцент5 3_Стоимость_Стоимость" xfId="351"/>
    <cellStyle name="20% — акцент5 3_Стоимость_Стоимость" xfId="352"/>
    <cellStyle name="20% - Акцент5 30" xfId="353"/>
    <cellStyle name="20% - Акцент5 31" xfId="354"/>
    <cellStyle name="20% - Акцент5 32" xfId="355"/>
    <cellStyle name="20% - Акцент5 33" xfId="356"/>
    <cellStyle name="20% - Акцент5 34" xfId="357"/>
    <cellStyle name="20% - Акцент5 35" xfId="358"/>
    <cellStyle name="20% - Акцент5 36" xfId="359"/>
    <cellStyle name="20% - Акцент5 37" xfId="360"/>
    <cellStyle name="20% - Акцент5 38" xfId="361"/>
    <cellStyle name="20% - Акцент5 39" xfId="362"/>
    <cellStyle name="20% - Акцент5 4" xfId="363"/>
    <cellStyle name="20% — акцент5 4" xfId="364"/>
    <cellStyle name="20% - Акцент5 4_Приложение 1" xfId="365"/>
    <cellStyle name="20% — акцент5 4_Приложение 1" xfId="366"/>
    <cellStyle name="20% - Акцент5 4_Приложение 1_1" xfId="367"/>
    <cellStyle name="20% — акцент5 4_Приложение 2" xfId="368"/>
    <cellStyle name="20% - Акцент5 4_Приложение 2_1" xfId="369"/>
    <cellStyle name="20% — акцент5 4_Стоимость" xfId="370"/>
    <cellStyle name="20% - Акцент5 4_Стоимость_1" xfId="371"/>
    <cellStyle name="20% — акцент5 4_Стоимость_1" xfId="372"/>
    <cellStyle name="20% - Акцент5 4_Стоимость_Стоимость" xfId="373"/>
    <cellStyle name="20% — акцент5 4_Стоимость_Стоимость" xfId="374"/>
    <cellStyle name="20% - Акцент5 40" xfId="375"/>
    <cellStyle name="20% - Акцент5 41" xfId="376"/>
    <cellStyle name="20% - Акцент5 42" xfId="377"/>
    <cellStyle name="20% - Акцент5 43" xfId="378"/>
    <cellStyle name="20% - Акцент5 44" xfId="379"/>
    <cellStyle name="20% - Акцент5 45" xfId="380"/>
    <cellStyle name="20% - Акцент5 5" xfId="381"/>
    <cellStyle name="20% - Акцент5 6" xfId="382"/>
    <cellStyle name="20% - Акцент5 7" xfId="383"/>
    <cellStyle name="20% - Акцент5 8" xfId="384"/>
    <cellStyle name="20% - Акцент5 9" xfId="385"/>
    <cellStyle name="20% — акцент5_Стоимость" xfId="2413"/>
    <cellStyle name="20% — акцент6" xfId="2414"/>
    <cellStyle name="20% - Акцент6 10" xfId="386"/>
    <cellStyle name="20% - Акцент6 11" xfId="387"/>
    <cellStyle name="20% - Акцент6 12" xfId="388"/>
    <cellStyle name="20% - Акцент6 13" xfId="389"/>
    <cellStyle name="20% - Акцент6 14" xfId="390"/>
    <cellStyle name="20% - Акцент6 15" xfId="391"/>
    <cellStyle name="20% - Акцент6 16" xfId="392"/>
    <cellStyle name="20% - Акцент6 17" xfId="393"/>
    <cellStyle name="20% - Акцент6 18" xfId="394"/>
    <cellStyle name="20% - Акцент6 19" xfId="395"/>
    <cellStyle name="20% - Акцент6 2" xfId="396"/>
    <cellStyle name="20% — акцент6 2" xfId="397"/>
    <cellStyle name="20% - Акцент6 2_Приложение 1" xfId="398"/>
    <cellStyle name="20% — акцент6 2_Приложение 1" xfId="399"/>
    <cellStyle name="20% - Акцент6 2_Приложение 1_1" xfId="400"/>
    <cellStyle name="20% — акцент6 2_Приложение 2" xfId="401"/>
    <cellStyle name="20% - Акцент6 2_Приложение 2_1" xfId="402"/>
    <cellStyle name="20% — акцент6 2_Стоимость" xfId="403"/>
    <cellStyle name="20% - Акцент6 2_Стоимость_1" xfId="404"/>
    <cellStyle name="20% — акцент6 2_Стоимость_1" xfId="405"/>
    <cellStyle name="20% - Акцент6 2_Стоимость_Стоимость" xfId="406"/>
    <cellStyle name="20% — акцент6 2_Стоимость_Стоимость" xfId="407"/>
    <cellStyle name="20% - Акцент6 20" xfId="408"/>
    <cellStyle name="20% - Акцент6 21" xfId="409"/>
    <cellStyle name="20% - Акцент6 22" xfId="410"/>
    <cellStyle name="20% - Акцент6 23" xfId="411"/>
    <cellStyle name="20% - Акцент6 24" xfId="412"/>
    <cellStyle name="20% - Акцент6 25" xfId="413"/>
    <cellStyle name="20% - Акцент6 26" xfId="414"/>
    <cellStyle name="20% - Акцент6 27" xfId="415"/>
    <cellStyle name="20% - Акцент6 28" xfId="416"/>
    <cellStyle name="20% - Акцент6 29" xfId="417"/>
    <cellStyle name="20% - Акцент6 3" xfId="418"/>
    <cellStyle name="20% — акцент6 3" xfId="419"/>
    <cellStyle name="20% - Акцент6 3_Приложение 1" xfId="420"/>
    <cellStyle name="20% — акцент6 3_Приложение 1" xfId="421"/>
    <cellStyle name="20% - Акцент6 3_Приложение 1_1" xfId="422"/>
    <cellStyle name="20% — акцент6 3_Приложение 2" xfId="423"/>
    <cellStyle name="20% - Акцент6 3_Приложение 2_1" xfId="424"/>
    <cellStyle name="20% — акцент6 3_Стоимость" xfId="425"/>
    <cellStyle name="20% - Акцент6 3_Стоимость_1" xfId="426"/>
    <cellStyle name="20% — акцент6 3_Стоимость_1" xfId="427"/>
    <cellStyle name="20% - Акцент6 3_Стоимость_Стоимость" xfId="428"/>
    <cellStyle name="20% — акцент6 3_Стоимость_Стоимость" xfId="429"/>
    <cellStyle name="20% - Акцент6 30" xfId="430"/>
    <cellStyle name="20% - Акцент6 31" xfId="431"/>
    <cellStyle name="20% - Акцент6 32" xfId="432"/>
    <cellStyle name="20% - Акцент6 33" xfId="433"/>
    <cellStyle name="20% - Акцент6 34" xfId="434"/>
    <cellStyle name="20% - Акцент6 35" xfId="435"/>
    <cellStyle name="20% - Акцент6 36" xfId="436"/>
    <cellStyle name="20% - Акцент6 37" xfId="437"/>
    <cellStyle name="20% - Акцент6 38" xfId="438"/>
    <cellStyle name="20% - Акцент6 39" xfId="439"/>
    <cellStyle name="20% - Акцент6 4" xfId="440"/>
    <cellStyle name="20% — акцент6 4" xfId="441"/>
    <cellStyle name="20% - Акцент6 4_Приложение 1" xfId="442"/>
    <cellStyle name="20% — акцент6 4_Приложение 1" xfId="443"/>
    <cellStyle name="20% - Акцент6 4_Приложение 1_1" xfId="444"/>
    <cellStyle name="20% — акцент6 4_Приложение 2" xfId="445"/>
    <cellStyle name="20% - Акцент6 4_Приложение 2_1" xfId="446"/>
    <cellStyle name="20% — акцент6 4_Стоимость" xfId="447"/>
    <cellStyle name="20% - Акцент6 4_Стоимость_1" xfId="448"/>
    <cellStyle name="20% — акцент6 4_Стоимость_1" xfId="449"/>
    <cellStyle name="20% - Акцент6 4_Стоимость_Стоимость" xfId="450"/>
    <cellStyle name="20% — акцент6 4_Стоимость_Стоимость" xfId="451"/>
    <cellStyle name="20% - Акцент6 40" xfId="452"/>
    <cellStyle name="20% - Акцент6 41" xfId="453"/>
    <cellStyle name="20% - Акцент6 42" xfId="454"/>
    <cellStyle name="20% - Акцент6 43" xfId="455"/>
    <cellStyle name="20% - Акцент6 44" xfId="456"/>
    <cellStyle name="20% - Акцент6 45" xfId="457"/>
    <cellStyle name="20% - Акцент6 5" xfId="458"/>
    <cellStyle name="20% - Акцент6 6" xfId="459"/>
    <cellStyle name="20% - Акцент6 7" xfId="460"/>
    <cellStyle name="20% - Акцент6 8" xfId="461"/>
    <cellStyle name="20% - Акцент6 9" xfId="462"/>
    <cellStyle name="20% — акцент6_Стоимость" xfId="2415"/>
    <cellStyle name="40% — акцент1" xfId="2416"/>
    <cellStyle name="40% - Акцент1 10" xfId="463"/>
    <cellStyle name="40% - Акцент1 11" xfId="464"/>
    <cellStyle name="40% - Акцент1 12" xfId="465"/>
    <cellStyle name="40% - Акцент1 13" xfId="466"/>
    <cellStyle name="40% - Акцент1 14" xfId="467"/>
    <cellStyle name="40% - Акцент1 15" xfId="468"/>
    <cellStyle name="40% - Акцент1 16" xfId="469"/>
    <cellStyle name="40% - Акцент1 17" xfId="470"/>
    <cellStyle name="40% - Акцент1 18" xfId="471"/>
    <cellStyle name="40% - Акцент1 19" xfId="472"/>
    <cellStyle name="40% - Акцент1 2" xfId="473"/>
    <cellStyle name="40% — акцент1 2" xfId="474"/>
    <cellStyle name="40% - Акцент1 2_Приложение 1" xfId="475"/>
    <cellStyle name="40% — акцент1 2_Приложение 1" xfId="476"/>
    <cellStyle name="40% - Акцент1 2_Приложение 1_1" xfId="477"/>
    <cellStyle name="40% — акцент1 2_Приложение 2" xfId="478"/>
    <cellStyle name="40% - Акцент1 2_Приложение 2_1" xfId="479"/>
    <cellStyle name="40% — акцент1 2_Стоимость" xfId="480"/>
    <cellStyle name="40% - Акцент1 2_Стоимость_1" xfId="481"/>
    <cellStyle name="40% — акцент1 2_Стоимость_1" xfId="482"/>
    <cellStyle name="40% - Акцент1 2_Стоимость_Стоимость" xfId="483"/>
    <cellStyle name="40% — акцент1 2_Стоимость_Стоимость" xfId="484"/>
    <cellStyle name="40% - Акцент1 20" xfId="485"/>
    <cellStyle name="40% - Акцент1 21" xfId="486"/>
    <cellStyle name="40% - Акцент1 22" xfId="487"/>
    <cellStyle name="40% - Акцент1 23" xfId="488"/>
    <cellStyle name="40% - Акцент1 24" xfId="489"/>
    <cellStyle name="40% - Акцент1 25" xfId="490"/>
    <cellStyle name="40% - Акцент1 26" xfId="491"/>
    <cellStyle name="40% - Акцент1 27" xfId="492"/>
    <cellStyle name="40% - Акцент1 28" xfId="493"/>
    <cellStyle name="40% - Акцент1 29" xfId="494"/>
    <cellStyle name="40% - Акцент1 3" xfId="495"/>
    <cellStyle name="40% — акцент1 3" xfId="496"/>
    <cellStyle name="40% - Акцент1 3_Приложение 1" xfId="497"/>
    <cellStyle name="40% — акцент1 3_Приложение 1" xfId="498"/>
    <cellStyle name="40% - Акцент1 3_Приложение 1_1" xfId="499"/>
    <cellStyle name="40% — акцент1 3_Приложение 2" xfId="500"/>
    <cellStyle name="40% - Акцент1 3_Приложение 2_1" xfId="501"/>
    <cellStyle name="40% — акцент1 3_Стоимость" xfId="502"/>
    <cellStyle name="40% - Акцент1 3_Стоимость_1" xfId="503"/>
    <cellStyle name="40% — акцент1 3_Стоимость_1" xfId="504"/>
    <cellStyle name="40% - Акцент1 3_Стоимость_Стоимость" xfId="505"/>
    <cellStyle name="40% — акцент1 3_Стоимость_Стоимость" xfId="506"/>
    <cellStyle name="40% - Акцент1 30" xfId="507"/>
    <cellStyle name="40% - Акцент1 31" xfId="508"/>
    <cellStyle name="40% - Акцент1 32" xfId="509"/>
    <cellStyle name="40% - Акцент1 33" xfId="510"/>
    <cellStyle name="40% - Акцент1 34" xfId="511"/>
    <cellStyle name="40% - Акцент1 35" xfId="512"/>
    <cellStyle name="40% - Акцент1 36" xfId="513"/>
    <cellStyle name="40% - Акцент1 37" xfId="514"/>
    <cellStyle name="40% - Акцент1 38" xfId="515"/>
    <cellStyle name="40% - Акцент1 39" xfId="516"/>
    <cellStyle name="40% - Акцент1 4" xfId="517"/>
    <cellStyle name="40% — акцент1 4" xfId="518"/>
    <cellStyle name="40% - Акцент1 4_Приложение 1" xfId="519"/>
    <cellStyle name="40% — акцент1 4_Приложение 1" xfId="520"/>
    <cellStyle name="40% - Акцент1 4_Приложение 1_1" xfId="521"/>
    <cellStyle name="40% — акцент1 4_Приложение 2" xfId="522"/>
    <cellStyle name="40% - Акцент1 4_Приложение 2_1" xfId="523"/>
    <cellStyle name="40% — акцент1 4_Стоимость" xfId="524"/>
    <cellStyle name="40% - Акцент1 4_Стоимость_1" xfId="525"/>
    <cellStyle name="40% — акцент1 4_Стоимость_1" xfId="526"/>
    <cellStyle name="40% - Акцент1 4_Стоимость_Стоимость" xfId="527"/>
    <cellStyle name="40% — акцент1 4_Стоимость_Стоимость" xfId="528"/>
    <cellStyle name="40% - Акцент1 40" xfId="529"/>
    <cellStyle name="40% - Акцент1 41" xfId="530"/>
    <cellStyle name="40% - Акцент1 42" xfId="531"/>
    <cellStyle name="40% - Акцент1 43" xfId="532"/>
    <cellStyle name="40% - Акцент1 44" xfId="533"/>
    <cellStyle name="40% - Акцент1 45" xfId="534"/>
    <cellStyle name="40% - Акцент1 5" xfId="535"/>
    <cellStyle name="40% - Акцент1 6" xfId="536"/>
    <cellStyle name="40% - Акцент1 7" xfId="537"/>
    <cellStyle name="40% - Акцент1 8" xfId="538"/>
    <cellStyle name="40% - Акцент1 9" xfId="539"/>
    <cellStyle name="40% — акцент1_Стоимость" xfId="2417"/>
    <cellStyle name="40% — акцент2" xfId="2418"/>
    <cellStyle name="40% - Акцент2 10" xfId="540"/>
    <cellStyle name="40% - Акцент2 11" xfId="541"/>
    <cellStyle name="40% - Акцент2 12" xfId="542"/>
    <cellStyle name="40% - Акцент2 13" xfId="543"/>
    <cellStyle name="40% - Акцент2 14" xfId="544"/>
    <cellStyle name="40% - Акцент2 15" xfId="545"/>
    <cellStyle name="40% - Акцент2 16" xfId="546"/>
    <cellStyle name="40% - Акцент2 17" xfId="547"/>
    <cellStyle name="40% - Акцент2 18" xfId="548"/>
    <cellStyle name="40% - Акцент2 19" xfId="549"/>
    <cellStyle name="40% - Акцент2 2" xfId="550"/>
    <cellStyle name="40% — акцент2 2" xfId="551"/>
    <cellStyle name="40% - Акцент2 2_Приложение 1" xfId="552"/>
    <cellStyle name="40% — акцент2 2_Приложение 1" xfId="553"/>
    <cellStyle name="40% - Акцент2 2_Приложение 1_1" xfId="554"/>
    <cellStyle name="40% — акцент2 2_Приложение 2" xfId="555"/>
    <cellStyle name="40% - Акцент2 2_Приложение 2_1" xfId="556"/>
    <cellStyle name="40% — акцент2 2_Стоимость" xfId="557"/>
    <cellStyle name="40% - Акцент2 2_Стоимость_1" xfId="558"/>
    <cellStyle name="40% — акцент2 2_Стоимость_1" xfId="559"/>
    <cellStyle name="40% - Акцент2 2_Стоимость_Стоимость" xfId="560"/>
    <cellStyle name="40% — акцент2 2_Стоимость_Стоимость" xfId="561"/>
    <cellStyle name="40% - Акцент2 20" xfId="562"/>
    <cellStyle name="40% - Акцент2 21" xfId="563"/>
    <cellStyle name="40% - Акцент2 22" xfId="564"/>
    <cellStyle name="40% - Акцент2 23" xfId="565"/>
    <cellStyle name="40% - Акцент2 24" xfId="566"/>
    <cellStyle name="40% - Акцент2 25" xfId="567"/>
    <cellStyle name="40% - Акцент2 26" xfId="568"/>
    <cellStyle name="40% - Акцент2 27" xfId="569"/>
    <cellStyle name="40% - Акцент2 28" xfId="570"/>
    <cellStyle name="40% - Акцент2 29" xfId="571"/>
    <cellStyle name="40% - Акцент2 3" xfId="572"/>
    <cellStyle name="40% — акцент2 3" xfId="573"/>
    <cellStyle name="40% - Акцент2 3_Приложение 1" xfId="574"/>
    <cellStyle name="40% — акцент2 3_Приложение 1" xfId="575"/>
    <cellStyle name="40% - Акцент2 3_Приложение 1_1" xfId="576"/>
    <cellStyle name="40% — акцент2 3_Приложение 2" xfId="577"/>
    <cellStyle name="40% - Акцент2 3_Приложение 2_1" xfId="578"/>
    <cellStyle name="40% — акцент2 3_Стоимость" xfId="579"/>
    <cellStyle name="40% - Акцент2 3_Стоимость_1" xfId="580"/>
    <cellStyle name="40% — акцент2 3_Стоимость_1" xfId="581"/>
    <cellStyle name="40% - Акцент2 3_Стоимость_Стоимость" xfId="582"/>
    <cellStyle name="40% — акцент2 3_Стоимость_Стоимость" xfId="583"/>
    <cellStyle name="40% - Акцент2 30" xfId="584"/>
    <cellStyle name="40% - Акцент2 31" xfId="585"/>
    <cellStyle name="40% - Акцент2 32" xfId="586"/>
    <cellStyle name="40% - Акцент2 33" xfId="587"/>
    <cellStyle name="40% - Акцент2 34" xfId="588"/>
    <cellStyle name="40% - Акцент2 35" xfId="589"/>
    <cellStyle name="40% - Акцент2 36" xfId="590"/>
    <cellStyle name="40% - Акцент2 37" xfId="591"/>
    <cellStyle name="40% - Акцент2 38" xfId="592"/>
    <cellStyle name="40% - Акцент2 39" xfId="593"/>
    <cellStyle name="40% - Акцент2 4" xfId="594"/>
    <cellStyle name="40% — акцент2 4" xfId="595"/>
    <cellStyle name="40% - Акцент2 4_Приложение 1" xfId="596"/>
    <cellStyle name="40% — акцент2 4_Приложение 1" xfId="597"/>
    <cellStyle name="40% - Акцент2 4_Приложение 1_1" xfId="598"/>
    <cellStyle name="40% — акцент2 4_Приложение 2" xfId="599"/>
    <cellStyle name="40% - Акцент2 4_Приложение 2_1" xfId="600"/>
    <cellStyle name="40% — акцент2 4_Стоимость" xfId="601"/>
    <cellStyle name="40% - Акцент2 4_Стоимость_1" xfId="602"/>
    <cellStyle name="40% — акцент2 4_Стоимость_1" xfId="603"/>
    <cellStyle name="40% - Акцент2 4_Стоимость_Стоимость" xfId="604"/>
    <cellStyle name="40% — акцент2 4_Стоимость_Стоимость" xfId="605"/>
    <cellStyle name="40% - Акцент2 40" xfId="606"/>
    <cellStyle name="40% - Акцент2 41" xfId="607"/>
    <cellStyle name="40% - Акцент2 42" xfId="608"/>
    <cellStyle name="40% - Акцент2 43" xfId="609"/>
    <cellStyle name="40% - Акцент2 44" xfId="610"/>
    <cellStyle name="40% - Акцент2 45" xfId="611"/>
    <cellStyle name="40% - Акцент2 5" xfId="612"/>
    <cellStyle name="40% - Акцент2 6" xfId="613"/>
    <cellStyle name="40% - Акцент2 7" xfId="614"/>
    <cellStyle name="40% - Акцент2 8" xfId="615"/>
    <cellStyle name="40% - Акцент2 9" xfId="616"/>
    <cellStyle name="40% — акцент2_Стоимость" xfId="2419"/>
    <cellStyle name="40% — акцент3" xfId="2420"/>
    <cellStyle name="40% - Акцент3 10" xfId="617"/>
    <cellStyle name="40% - Акцент3 11" xfId="618"/>
    <cellStyle name="40% - Акцент3 12" xfId="619"/>
    <cellStyle name="40% - Акцент3 13" xfId="620"/>
    <cellStyle name="40% - Акцент3 14" xfId="621"/>
    <cellStyle name="40% - Акцент3 15" xfId="622"/>
    <cellStyle name="40% - Акцент3 16" xfId="623"/>
    <cellStyle name="40% - Акцент3 17" xfId="624"/>
    <cellStyle name="40% - Акцент3 18" xfId="625"/>
    <cellStyle name="40% - Акцент3 19" xfId="626"/>
    <cellStyle name="40% - Акцент3 2" xfId="627"/>
    <cellStyle name="40% — акцент3 2" xfId="628"/>
    <cellStyle name="40% - Акцент3 2_Приложение 1" xfId="629"/>
    <cellStyle name="40% — акцент3 2_Приложение 1" xfId="630"/>
    <cellStyle name="40% - Акцент3 2_Приложение 1_1" xfId="631"/>
    <cellStyle name="40% — акцент3 2_Приложение 2" xfId="632"/>
    <cellStyle name="40% - Акцент3 2_Приложение 2_1" xfId="633"/>
    <cellStyle name="40% — акцент3 2_Стоимость" xfId="634"/>
    <cellStyle name="40% - Акцент3 2_Стоимость_1" xfId="635"/>
    <cellStyle name="40% — акцент3 2_Стоимость_1" xfId="636"/>
    <cellStyle name="40% - Акцент3 2_Стоимость_Стоимость" xfId="637"/>
    <cellStyle name="40% — акцент3 2_Стоимость_Стоимость" xfId="638"/>
    <cellStyle name="40% - Акцент3 20" xfId="639"/>
    <cellStyle name="40% - Акцент3 21" xfId="640"/>
    <cellStyle name="40% - Акцент3 22" xfId="641"/>
    <cellStyle name="40% - Акцент3 23" xfId="642"/>
    <cellStyle name="40% - Акцент3 24" xfId="643"/>
    <cellStyle name="40% - Акцент3 25" xfId="644"/>
    <cellStyle name="40% - Акцент3 26" xfId="645"/>
    <cellStyle name="40% - Акцент3 27" xfId="646"/>
    <cellStyle name="40% - Акцент3 28" xfId="647"/>
    <cellStyle name="40% - Акцент3 29" xfId="648"/>
    <cellStyle name="40% - Акцент3 3" xfId="649"/>
    <cellStyle name="40% — акцент3 3" xfId="650"/>
    <cellStyle name="40% - Акцент3 3_Приложение 1" xfId="651"/>
    <cellStyle name="40% — акцент3 3_Приложение 1" xfId="652"/>
    <cellStyle name="40% - Акцент3 3_Приложение 1_1" xfId="653"/>
    <cellStyle name="40% — акцент3 3_Приложение 2" xfId="654"/>
    <cellStyle name="40% - Акцент3 3_Приложение 2_1" xfId="655"/>
    <cellStyle name="40% — акцент3 3_Стоимость" xfId="656"/>
    <cellStyle name="40% - Акцент3 3_Стоимость_1" xfId="657"/>
    <cellStyle name="40% — акцент3 3_Стоимость_1" xfId="658"/>
    <cellStyle name="40% - Акцент3 3_Стоимость_Стоимость" xfId="659"/>
    <cellStyle name="40% — акцент3 3_Стоимость_Стоимость" xfId="660"/>
    <cellStyle name="40% - Акцент3 30" xfId="661"/>
    <cellStyle name="40% - Акцент3 31" xfId="662"/>
    <cellStyle name="40% - Акцент3 32" xfId="663"/>
    <cellStyle name="40% - Акцент3 33" xfId="664"/>
    <cellStyle name="40% - Акцент3 34" xfId="665"/>
    <cellStyle name="40% - Акцент3 35" xfId="666"/>
    <cellStyle name="40% - Акцент3 36" xfId="667"/>
    <cellStyle name="40% - Акцент3 37" xfId="668"/>
    <cellStyle name="40% - Акцент3 38" xfId="669"/>
    <cellStyle name="40% - Акцент3 39" xfId="670"/>
    <cellStyle name="40% - Акцент3 4" xfId="671"/>
    <cellStyle name="40% — акцент3 4" xfId="672"/>
    <cellStyle name="40% - Акцент3 4_Приложение 1" xfId="673"/>
    <cellStyle name="40% — акцент3 4_Приложение 1" xfId="674"/>
    <cellStyle name="40% - Акцент3 4_Приложение 1_1" xfId="675"/>
    <cellStyle name="40% — акцент3 4_Приложение 2" xfId="676"/>
    <cellStyle name="40% - Акцент3 4_Приложение 2_1" xfId="677"/>
    <cellStyle name="40% — акцент3 4_Стоимость" xfId="678"/>
    <cellStyle name="40% - Акцент3 4_Стоимость_1" xfId="679"/>
    <cellStyle name="40% — акцент3 4_Стоимость_1" xfId="680"/>
    <cellStyle name="40% - Акцент3 4_Стоимость_Стоимость" xfId="681"/>
    <cellStyle name="40% — акцент3 4_Стоимость_Стоимость" xfId="682"/>
    <cellStyle name="40% - Акцент3 40" xfId="683"/>
    <cellStyle name="40% - Акцент3 41" xfId="684"/>
    <cellStyle name="40% - Акцент3 42" xfId="685"/>
    <cellStyle name="40% - Акцент3 43" xfId="686"/>
    <cellStyle name="40% - Акцент3 44" xfId="687"/>
    <cellStyle name="40% - Акцент3 45" xfId="688"/>
    <cellStyle name="40% - Акцент3 5" xfId="689"/>
    <cellStyle name="40% - Акцент3 6" xfId="690"/>
    <cellStyle name="40% - Акцент3 7" xfId="691"/>
    <cellStyle name="40% - Акцент3 8" xfId="692"/>
    <cellStyle name="40% - Акцент3 9" xfId="693"/>
    <cellStyle name="40% — акцент3_Стоимость" xfId="2421"/>
    <cellStyle name="40% — акцент4" xfId="2422"/>
    <cellStyle name="40% - Акцент4 10" xfId="694"/>
    <cellStyle name="40% - Акцент4 11" xfId="695"/>
    <cellStyle name="40% - Акцент4 12" xfId="696"/>
    <cellStyle name="40% - Акцент4 13" xfId="697"/>
    <cellStyle name="40% - Акцент4 14" xfId="698"/>
    <cellStyle name="40% - Акцент4 15" xfId="699"/>
    <cellStyle name="40% - Акцент4 16" xfId="700"/>
    <cellStyle name="40% - Акцент4 17" xfId="701"/>
    <cellStyle name="40% - Акцент4 18" xfId="702"/>
    <cellStyle name="40% - Акцент4 19" xfId="703"/>
    <cellStyle name="40% - Акцент4 2" xfId="704"/>
    <cellStyle name="40% — акцент4 2" xfId="705"/>
    <cellStyle name="40% - Акцент4 2_Приложение 1" xfId="706"/>
    <cellStyle name="40% — акцент4 2_Приложение 1" xfId="707"/>
    <cellStyle name="40% - Акцент4 2_Приложение 1_1" xfId="708"/>
    <cellStyle name="40% — акцент4 2_Приложение 2" xfId="709"/>
    <cellStyle name="40% - Акцент4 2_Приложение 2_1" xfId="710"/>
    <cellStyle name="40% — акцент4 2_Стоимость" xfId="711"/>
    <cellStyle name="40% - Акцент4 2_Стоимость_1" xfId="712"/>
    <cellStyle name="40% — акцент4 2_Стоимость_1" xfId="713"/>
    <cellStyle name="40% - Акцент4 2_Стоимость_Стоимость" xfId="714"/>
    <cellStyle name="40% — акцент4 2_Стоимость_Стоимость" xfId="715"/>
    <cellStyle name="40% - Акцент4 20" xfId="716"/>
    <cellStyle name="40% - Акцент4 21" xfId="717"/>
    <cellStyle name="40% - Акцент4 22" xfId="718"/>
    <cellStyle name="40% - Акцент4 23" xfId="719"/>
    <cellStyle name="40% - Акцент4 24" xfId="720"/>
    <cellStyle name="40% - Акцент4 25" xfId="721"/>
    <cellStyle name="40% - Акцент4 26" xfId="722"/>
    <cellStyle name="40% - Акцент4 27" xfId="723"/>
    <cellStyle name="40% - Акцент4 28" xfId="724"/>
    <cellStyle name="40% - Акцент4 29" xfId="725"/>
    <cellStyle name="40% - Акцент4 3" xfId="726"/>
    <cellStyle name="40% — акцент4 3" xfId="727"/>
    <cellStyle name="40% - Акцент4 3_Приложение 1" xfId="728"/>
    <cellStyle name="40% — акцент4 3_Приложение 1" xfId="729"/>
    <cellStyle name="40% - Акцент4 3_Приложение 1_1" xfId="730"/>
    <cellStyle name="40% — акцент4 3_Приложение 2" xfId="731"/>
    <cellStyle name="40% - Акцент4 3_Приложение 2_1" xfId="732"/>
    <cellStyle name="40% — акцент4 3_Стоимость" xfId="733"/>
    <cellStyle name="40% - Акцент4 3_Стоимость_1" xfId="734"/>
    <cellStyle name="40% — акцент4 3_Стоимость_1" xfId="735"/>
    <cellStyle name="40% - Акцент4 3_Стоимость_Стоимость" xfId="736"/>
    <cellStyle name="40% — акцент4 3_Стоимость_Стоимость" xfId="737"/>
    <cellStyle name="40% - Акцент4 30" xfId="738"/>
    <cellStyle name="40% - Акцент4 31" xfId="739"/>
    <cellStyle name="40% - Акцент4 32" xfId="740"/>
    <cellStyle name="40% - Акцент4 33" xfId="741"/>
    <cellStyle name="40% - Акцент4 34" xfId="742"/>
    <cellStyle name="40% - Акцент4 35" xfId="743"/>
    <cellStyle name="40% - Акцент4 36" xfId="744"/>
    <cellStyle name="40% - Акцент4 37" xfId="745"/>
    <cellStyle name="40% - Акцент4 38" xfId="746"/>
    <cellStyle name="40% - Акцент4 39" xfId="747"/>
    <cellStyle name="40% - Акцент4 4" xfId="748"/>
    <cellStyle name="40% — акцент4 4" xfId="749"/>
    <cellStyle name="40% - Акцент4 4_Приложение 1" xfId="750"/>
    <cellStyle name="40% — акцент4 4_Приложение 1" xfId="751"/>
    <cellStyle name="40% - Акцент4 4_Приложение 1_1" xfId="752"/>
    <cellStyle name="40% — акцент4 4_Приложение 2" xfId="753"/>
    <cellStyle name="40% - Акцент4 4_Приложение 2_1" xfId="754"/>
    <cellStyle name="40% — акцент4 4_Стоимость" xfId="755"/>
    <cellStyle name="40% - Акцент4 4_Стоимость_1" xfId="756"/>
    <cellStyle name="40% — акцент4 4_Стоимость_1" xfId="757"/>
    <cellStyle name="40% - Акцент4 4_Стоимость_Стоимость" xfId="758"/>
    <cellStyle name="40% — акцент4 4_Стоимость_Стоимость" xfId="759"/>
    <cellStyle name="40% - Акцент4 40" xfId="760"/>
    <cellStyle name="40% - Акцент4 41" xfId="761"/>
    <cellStyle name="40% - Акцент4 42" xfId="762"/>
    <cellStyle name="40% - Акцент4 43" xfId="763"/>
    <cellStyle name="40% - Акцент4 44" xfId="764"/>
    <cellStyle name="40% - Акцент4 45" xfId="765"/>
    <cellStyle name="40% - Акцент4 5" xfId="766"/>
    <cellStyle name="40% - Акцент4 6" xfId="767"/>
    <cellStyle name="40% - Акцент4 7" xfId="768"/>
    <cellStyle name="40% - Акцент4 8" xfId="769"/>
    <cellStyle name="40% - Акцент4 9" xfId="770"/>
    <cellStyle name="40% — акцент4_Стоимость" xfId="2423"/>
    <cellStyle name="40% — акцент5" xfId="2424"/>
    <cellStyle name="40% - Акцент5 10" xfId="771"/>
    <cellStyle name="40% - Акцент5 11" xfId="772"/>
    <cellStyle name="40% - Акцент5 12" xfId="773"/>
    <cellStyle name="40% - Акцент5 13" xfId="774"/>
    <cellStyle name="40% - Акцент5 14" xfId="775"/>
    <cellStyle name="40% - Акцент5 15" xfId="776"/>
    <cellStyle name="40% - Акцент5 16" xfId="777"/>
    <cellStyle name="40% - Акцент5 17" xfId="778"/>
    <cellStyle name="40% - Акцент5 18" xfId="779"/>
    <cellStyle name="40% - Акцент5 19" xfId="780"/>
    <cellStyle name="40% - Акцент5 2" xfId="781"/>
    <cellStyle name="40% — акцент5 2" xfId="782"/>
    <cellStyle name="40% - Акцент5 2_Приложение 1" xfId="783"/>
    <cellStyle name="40% — акцент5 2_Приложение 1" xfId="784"/>
    <cellStyle name="40% - Акцент5 2_Приложение 1_1" xfId="785"/>
    <cellStyle name="40% — акцент5 2_Приложение 2" xfId="786"/>
    <cellStyle name="40% - Акцент5 2_Приложение 2_1" xfId="787"/>
    <cellStyle name="40% — акцент5 2_Стоимость" xfId="788"/>
    <cellStyle name="40% - Акцент5 2_Стоимость_1" xfId="789"/>
    <cellStyle name="40% — акцент5 2_Стоимость_1" xfId="790"/>
    <cellStyle name="40% - Акцент5 2_Стоимость_Стоимость" xfId="791"/>
    <cellStyle name="40% — акцент5 2_Стоимость_Стоимость" xfId="792"/>
    <cellStyle name="40% - Акцент5 20" xfId="793"/>
    <cellStyle name="40% - Акцент5 21" xfId="794"/>
    <cellStyle name="40% - Акцент5 22" xfId="795"/>
    <cellStyle name="40% - Акцент5 23" xfId="796"/>
    <cellStyle name="40% - Акцент5 24" xfId="797"/>
    <cellStyle name="40% - Акцент5 25" xfId="798"/>
    <cellStyle name="40% - Акцент5 26" xfId="799"/>
    <cellStyle name="40% - Акцент5 27" xfId="800"/>
    <cellStyle name="40% - Акцент5 28" xfId="801"/>
    <cellStyle name="40% - Акцент5 29" xfId="802"/>
    <cellStyle name="40% - Акцент5 3" xfId="803"/>
    <cellStyle name="40% — акцент5 3" xfId="804"/>
    <cellStyle name="40% - Акцент5 3_Приложение 1" xfId="805"/>
    <cellStyle name="40% — акцент5 3_Приложение 1" xfId="806"/>
    <cellStyle name="40% - Акцент5 3_Приложение 1_1" xfId="807"/>
    <cellStyle name="40% — акцент5 3_Приложение 2" xfId="808"/>
    <cellStyle name="40% - Акцент5 3_Приложение 2_1" xfId="809"/>
    <cellStyle name="40% — акцент5 3_Стоимость" xfId="810"/>
    <cellStyle name="40% - Акцент5 3_Стоимость_1" xfId="811"/>
    <cellStyle name="40% — акцент5 3_Стоимость_1" xfId="812"/>
    <cellStyle name="40% - Акцент5 3_Стоимость_Стоимость" xfId="813"/>
    <cellStyle name="40% — акцент5 3_Стоимость_Стоимость" xfId="814"/>
    <cellStyle name="40% - Акцент5 30" xfId="815"/>
    <cellStyle name="40% - Акцент5 31" xfId="816"/>
    <cellStyle name="40% - Акцент5 32" xfId="817"/>
    <cellStyle name="40% - Акцент5 33" xfId="818"/>
    <cellStyle name="40% - Акцент5 34" xfId="819"/>
    <cellStyle name="40% - Акцент5 35" xfId="820"/>
    <cellStyle name="40% - Акцент5 36" xfId="821"/>
    <cellStyle name="40% - Акцент5 37" xfId="822"/>
    <cellStyle name="40% - Акцент5 38" xfId="823"/>
    <cellStyle name="40% - Акцент5 39" xfId="824"/>
    <cellStyle name="40% - Акцент5 4" xfId="825"/>
    <cellStyle name="40% — акцент5 4" xfId="826"/>
    <cellStyle name="40% - Акцент5 4_Приложение 1" xfId="827"/>
    <cellStyle name="40% — акцент5 4_Приложение 1" xfId="828"/>
    <cellStyle name="40% - Акцент5 4_Приложение 1_1" xfId="829"/>
    <cellStyle name="40% — акцент5 4_Приложение 2" xfId="830"/>
    <cellStyle name="40% - Акцент5 4_Приложение 2_1" xfId="831"/>
    <cellStyle name="40% — акцент5 4_Стоимость" xfId="832"/>
    <cellStyle name="40% - Акцент5 4_Стоимость_1" xfId="833"/>
    <cellStyle name="40% — акцент5 4_Стоимость_1" xfId="834"/>
    <cellStyle name="40% - Акцент5 4_Стоимость_Стоимость" xfId="835"/>
    <cellStyle name="40% — акцент5 4_Стоимость_Стоимость" xfId="836"/>
    <cellStyle name="40% - Акцент5 40" xfId="837"/>
    <cellStyle name="40% - Акцент5 41" xfId="838"/>
    <cellStyle name="40% - Акцент5 42" xfId="839"/>
    <cellStyle name="40% - Акцент5 43" xfId="840"/>
    <cellStyle name="40% - Акцент5 44" xfId="841"/>
    <cellStyle name="40% - Акцент5 45" xfId="842"/>
    <cellStyle name="40% - Акцент5 5" xfId="843"/>
    <cellStyle name="40% - Акцент5 6" xfId="844"/>
    <cellStyle name="40% - Акцент5 7" xfId="845"/>
    <cellStyle name="40% - Акцент5 8" xfId="846"/>
    <cellStyle name="40% - Акцент5 9" xfId="847"/>
    <cellStyle name="40% — акцент5_Стоимость" xfId="2425"/>
    <cellStyle name="40% — акцент6" xfId="2426"/>
    <cellStyle name="40% - Акцент6 10" xfId="848"/>
    <cellStyle name="40% - Акцент6 11" xfId="849"/>
    <cellStyle name="40% - Акцент6 12" xfId="850"/>
    <cellStyle name="40% - Акцент6 13" xfId="851"/>
    <cellStyle name="40% - Акцент6 14" xfId="852"/>
    <cellStyle name="40% - Акцент6 15" xfId="853"/>
    <cellStyle name="40% - Акцент6 16" xfId="854"/>
    <cellStyle name="40% - Акцент6 17" xfId="855"/>
    <cellStyle name="40% - Акцент6 18" xfId="856"/>
    <cellStyle name="40% - Акцент6 19" xfId="857"/>
    <cellStyle name="40% - Акцент6 2" xfId="858"/>
    <cellStyle name="40% — акцент6 2" xfId="859"/>
    <cellStyle name="40% - Акцент6 2_Приложение 1" xfId="860"/>
    <cellStyle name="40% — акцент6 2_Приложение 1" xfId="861"/>
    <cellStyle name="40% - Акцент6 2_Приложение 1_1" xfId="862"/>
    <cellStyle name="40% — акцент6 2_Приложение 2" xfId="863"/>
    <cellStyle name="40% - Акцент6 2_Приложение 2_1" xfId="864"/>
    <cellStyle name="40% — акцент6 2_Стоимость" xfId="865"/>
    <cellStyle name="40% - Акцент6 2_Стоимость_1" xfId="866"/>
    <cellStyle name="40% — акцент6 2_Стоимость_1" xfId="867"/>
    <cellStyle name="40% - Акцент6 2_Стоимость_Стоимость" xfId="868"/>
    <cellStyle name="40% — акцент6 2_Стоимость_Стоимость" xfId="869"/>
    <cellStyle name="40% - Акцент6 20" xfId="870"/>
    <cellStyle name="40% - Акцент6 21" xfId="871"/>
    <cellStyle name="40% - Акцент6 22" xfId="872"/>
    <cellStyle name="40% - Акцент6 23" xfId="873"/>
    <cellStyle name="40% - Акцент6 24" xfId="874"/>
    <cellStyle name="40% - Акцент6 25" xfId="875"/>
    <cellStyle name="40% - Акцент6 26" xfId="876"/>
    <cellStyle name="40% - Акцент6 27" xfId="877"/>
    <cellStyle name="40% - Акцент6 28" xfId="878"/>
    <cellStyle name="40% - Акцент6 29" xfId="879"/>
    <cellStyle name="40% - Акцент6 3" xfId="880"/>
    <cellStyle name="40% — акцент6 3" xfId="881"/>
    <cellStyle name="40% - Акцент6 3_Приложение 1" xfId="882"/>
    <cellStyle name="40% — акцент6 3_Приложение 1" xfId="883"/>
    <cellStyle name="40% - Акцент6 3_Приложение 1_1" xfId="884"/>
    <cellStyle name="40% — акцент6 3_Приложение 2" xfId="885"/>
    <cellStyle name="40% - Акцент6 3_Приложение 2_1" xfId="886"/>
    <cellStyle name="40% — акцент6 3_Стоимость" xfId="887"/>
    <cellStyle name="40% - Акцент6 3_Стоимость_1" xfId="888"/>
    <cellStyle name="40% — акцент6 3_Стоимость_1" xfId="889"/>
    <cellStyle name="40% - Акцент6 3_Стоимость_Стоимость" xfId="890"/>
    <cellStyle name="40% — акцент6 3_Стоимость_Стоимость" xfId="891"/>
    <cellStyle name="40% - Акцент6 30" xfId="892"/>
    <cellStyle name="40% - Акцент6 31" xfId="893"/>
    <cellStyle name="40% - Акцент6 32" xfId="894"/>
    <cellStyle name="40% - Акцент6 33" xfId="895"/>
    <cellStyle name="40% - Акцент6 34" xfId="896"/>
    <cellStyle name="40% - Акцент6 35" xfId="897"/>
    <cellStyle name="40% - Акцент6 36" xfId="898"/>
    <cellStyle name="40% - Акцент6 37" xfId="899"/>
    <cellStyle name="40% - Акцент6 38" xfId="900"/>
    <cellStyle name="40% - Акцент6 39" xfId="901"/>
    <cellStyle name="40% - Акцент6 4" xfId="902"/>
    <cellStyle name="40% — акцент6 4" xfId="903"/>
    <cellStyle name="40% - Акцент6 4_Приложение 1" xfId="904"/>
    <cellStyle name="40% — акцент6 4_Приложение 1" xfId="905"/>
    <cellStyle name="40% - Акцент6 4_Приложение 1_1" xfId="906"/>
    <cellStyle name="40% — акцент6 4_Приложение 2" xfId="907"/>
    <cellStyle name="40% - Акцент6 4_Приложение 2_1" xfId="908"/>
    <cellStyle name="40% — акцент6 4_Стоимость" xfId="909"/>
    <cellStyle name="40% - Акцент6 4_Стоимость_1" xfId="910"/>
    <cellStyle name="40% — акцент6 4_Стоимость_1" xfId="911"/>
    <cellStyle name="40% - Акцент6 4_Стоимость_Стоимость" xfId="912"/>
    <cellStyle name="40% — акцент6 4_Стоимость_Стоимость" xfId="913"/>
    <cellStyle name="40% - Акцент6 40" xfId="914"/>
    <cellStyle name="40% - Акцент6 41" xfId="915"/>
    <cellStyle name="40% - Акцент6 42" xfId="916"/>
    <cellStyle name="40% - Акцент6 43" xfId="917"/>
    <cellStyle name="40% - Акцент6 44" xfId="918"/>
    <cellStyle name="40% - Акцент6 45" xfId="919"/>
    <cellStyle name="40% - Акцент6 5" xfId="920"/>
    <cellStyle name="40% - Акцент6 6" xfId="921"/>
    <cellStyle name="40% - Акцент6 7" xfId="922"/>
    <cellStyle name="40% - Акцент6 8" xfId="923"/>
    <cellStyle name="40% - Акцент6 9" xfId="924"/>
    <cellStyle name="40% — акцент6_Стоимость" xfId="2427"/>
    <cellStyle name="60% — акцент1" xfId="2428"/>
    <cellStyle name="60% - Акцент1 10" xfId="925"/>
    <cellStyle name="60% - Акцент1 11" xfId="926"/>
    <cellStyle name="60% - Акцент1 12" xfId="927"/>
    <cellStyle name="60% - Акцент1 13" xfId="928"/>
    <cellStyle name="60% - Акцент1 14" xfId="929"/>
    <cellStyle name="60% - Акцент1 15" xfId="930"/>
    <cellStyle name="60% - Акцент1 16" xfId="931"/>
    <cellStyle name="60% - Акцент1 17" xfId="932"/>
    <cellStyle name="60% - Акцент1 18" xfId="933"/>
    <cellStyle name="60% - Акцент1 19" xfId="934"/>
    <cellStyle name="60% - Акцент1 2" xfId="935"/>
    <cellStyle name="60% — акцент1 2" xfId="936"/>
    <cellStyle name="60% - Акцент1 2_Приложение 1" xfId="937"/>
    <cellStyle name="60% — акцент1 2_Приложение 1" xfId="938"/>
    <cellStyle name="60% - Акцент1 2_Приложение 1_1" xfId="939"/>
    <cellStyle name="60% — акцент1 2_Приложение 2" xfId="940"/>
    <cellStyle name="60% - Акцент1 2_Приложение 2_1" xfId="941"/>
    <cellStyle name="60% - Акцент1 20" xfId="942"/>
    <cellStyle name="60% - Акцент1 21" xfId="943"/>
    <cellStyle name="60% - Акцент1 22" xfId="944"/>
    <cellStyle name="60% - Акцент1 23" xfId="945"/>
    <cellStyle name="60% - Акцент1 24" xfId="946"/>
    <cellStyle name="60% - Акцент1 25" xfId="947"/>
    <cellStyle name="60% - Акцент1 26" xfId="948"/>
    <cellStyle name="60% - Акцент1 27" xfId="949"/>
    <cellStyle name="60% - Акцент1 28" xfId="950"/>
    <cellStyle name="60% - Акцент1 29" xfId="951"/>
    <cellStyle name="60% - Акцент1 3" xfId="952"/>
    <cellStyle name="60% — акцент1 3" xfId="953"/>
    <cellStyle name="60% - Акцент1 3_Приложение 1" xfId="954"/>
    <cellStyle name="60% — акцент1 3_Приложение 1" xfId="955"/>
    <cellStyle name="60% - Акцент1 3_Приложение 1_1" xfId="956"/>
    <cellStyle name="60% — акцент1 3_Приложение 2" xfId="957"/>
    <cellStyle name="60% - Акцент1 3_Приложение 2_1" xfId="958"/>
    <cellStyle name="60% - Акцент1 30" xfId="959"/>
    <cellStyle name="60% - Акцент1 31" xfId="960"/>
    <cellStyle name="60% - Акцент1 32" xfId="961"/>
    <cellStyle name="60% - Акцент1 33" xfId="962"/>
    <cellStyle name="60% - Акцент1 34" xfId="963"/>
    <cellStyle name="60% - Акцент1 35" xfId="964"/>
    <cellStyle name="60% - Акцент1 36" xfId="965"/>
    <cellStyle name="60% - Акцент1 37" xfId="966"/>
    <cellStyle name="60% - Акцент1 38" xfId="967"/>
    <cellStyle name="60% - Акцент1 39" xfId="968"/>
    <cellStyle name="60% - Акцент1 4" xfId="969"/>
    <cellStyle name="60% — акцент1 4" xfId="970"/>
    <cellStyle name="60% - Акцент1 4_Приложение 1" xfId="971"/>
    <cellStyle name="60% — акцент1 4_Приложение 1" xfId="972"/>
    <cellStyle name="60% - Акцент1 4_Приложение 1_1" xfId="973"/>
    <cellStyle name="60% — акцент1 4_Приложение 2" xfId="974"/>
    <cellStyle name="60% - Акцент1 4_Приложение 2_1" xfId="975"/>
    <cellStyle name="60% - Акцент1 40" xfId="976"/>
    <cellStyle name="60% - Акцент1 41" xfId="977"/>
    <cellStyle name="60% - Акцент1 42" xfId="978"/>
    <cellStyle name="60% - Акцент1 43" xfId="979"/>
    <cellStyle name="60% - Акцент1 44" xfId="980"/>
    <cellStyle name="60% - Акцент1 45" xfId="981"/>
    <cellStyle name="60% - Акцент1 5" xfId="982"/>
    <cellStyle name="60% - Акцент1 6" xfId="983"/>
    <cellStyle name="60% - Акцент1 7" xfId="984"/>
    <cellStyle name="60% - Акцент1 8" xfId="985"/>
    <cellStyle name="60% - Акцент1 9" xfId="986"/>
    <cellStyle name="60% — акцент2" xfId="2429"/>
    <cellStyle name="60% - Акцент2 10" xfId="987"/>
    <cellStyle name="60% - Акцент2 11" xfId="988"/>
    <cellStyle name="60% - Акцент2 12" xfId="989"/>
    <cellStyle name="60% - Акцент2 13" xfId="990"/>
    <cellStyle name="60% - Акцент2 14" xfId="991"/>
    <cellStyle name="60% - Акцент2 15" xfId="992"/>
    <cellStyle name="60% - Акцент2 16" xfId="993"/>
    <cellStyle name="60% - Акцент2 17" xfId="994"/>
    <cellStyle name="60% - Акцент2 18" xfId="995"/>
    <cellStyle name="60% - Акцент2 19" xfId="996"/>
    <cellStyle name="60% - Акцент2 2" xfId="997"/>
    <cellStyle name="60% — акцент2 2" xfId="998"/>
    <cellStyle name="60% - Акцент2 2_Приложение 1" xfId="999"/>
    <cellStyle name="60% — акцент2 2_Приложение 1" xfId="1000"/>
    <cellStyle name="60% - Акцент2 2_Приложение 1_1" xfId="1001"/>
    <cellStyle name="60% — акцент2 2_Приложение 2" xfId="1002"/>
    <cellStyle name="60% - Акцент2 2_Приложение 2_1" xfId="1003"/>
    <cellStyle name="60% - Акцент2 20" xfId="1004"/>
    <cellStyle name="60% - Акцент2 21" xfId="1005"/>
    <cellStyle name="60% - Акцент2 22" xfId="1006"/>
    <cellStyle name="60% - Акцент2 23" xfId="1007"/>
    <cellStyle name="60% - Акцент2 24" xfId="1008"/>
    <cellStyle name="60% - Акцент2 25" xfId="1009"/>
    <cellStyle name="60% - Акцент2 26" xfId="1010"/>
    <cellStyle name="60% - Акцент2 27" xfId="1011"/>
    <cellStyle name="60% - Акцент2 28" xfId="1012"/>
    <cellStyle name="60% - Акцент2 29" xfId="1013"/>
    <cellStyle name="60% - Акцент2 3" xfId="1014"/>
    <cellStyle name="60% — акцент2 3" xfId="1015"/>
    <cellStyle name="60% - Акцент2 3_Приложение 1" xfId="1016"/>
    <cellStyle name="60% — акцент2 3_Приложение 1" xfId="1017"/>
    <cellStyle name="60% - Акцент2 3_Приложение 1_1" xfId="1018"/>
    <cellStyle name="60% — акцент2 3_Приложение 2" xfId="1019"/>
    <cellStyle name="60% - Акцент2 3_Приложение 2_1" xfId="1020"/>
    <cellStyle name="60% - Акцент2 30" xfId="1021"/>
    <cellStyle name="60% - Акцент2 31" xfId="1022"/>
    <cellStyle name="60% - Акцент2 32" xfId="1023"/>
    <cellStyle name="60% - Акцент2 33" xfId="1024"/>
    <cellStyle name="60% - Акцент2 34" xfId="1025"/>
    <cellStyle name="60% - Акцент2 35" xfId="1026"/>
    <cellStyle name="60% - Акцент2 36" xfId="1027"/>
    <cellStyle name="60% - Акцент2 37" xfId="1028"/>
    <cellStyle name="60% - Акцент2 38" xfId="1029"/>
    <cellStyle name="60% - Акцент2 39" xfId="1030"/>
    <cellStyle name="60% - Акцент2 4" xfId="1031"/>
    <cellStyle name="60% — акцент2 4" xfId="1032"/>
    <cellStyle name="60% - Акцент2 4_Приложение 1" xfId="1033"/>
    <cellStyle name="60% — акцент2 4_Приложение 1" xfId="1034"/>
    <cellStyle name="60% - Акцент2 4_Приложение 1_1" xfId="1035"/>
    <cellStyle name="60% — акцент2 4_Приложение 2" xfId="1036"/>
    <cellStyle name="60% - Акцент2 4_Приложение 2_1" xfId="1037"/>
    <cellStyle name="60% - Акцент2 40" xfId="1038"/>
    <cellStyle name="60% - Акцент2 41" xfId="1039"/>
    <cellStyle name="60% - Акцент2 42" xfId="1040"/>
    <cellStyle name="60% - Акцент2 43" xfId="1041"/>
    <cellStyle name="60% - Акцент2 44" xfId="1042"/>
    <cellStyle name="60% - Акцент2 45" xfId="1043"/>
    <cellStyle name="60% - Акцент2 5" xfId="1044"/>
    <cellStyle name="60% - Акцент2 6" xfId="1045"/>
    <cellStyle name="60% - Акцент2 7" xfId="1046"/>
    <cellStyle name="60% - Акцент2 8" xfId="1047"/>
    <cellStyle name="60% - Акцент2 9" xfId="1048"/>
    <cellStyle name="60% — акцент3" xfId="2430"/>
    <cellStyle name="60% - Акцент3 10" xfId="1049"/>
    <cellStyle name="60% - Акцент3 11" xfId="1050"/>
    <cellStyle name="60% - Акцент3 12" xfId="1051"/>
    <cellStyle name="60% - Акцент3 13" xfId="1052"/>
    <cellStyle name="60% - Акцент3 14" xfId="1053"/>
    <cellStyle name="60% - Акцент3 15" xfId="1054"/>
    <cellStyle name="60% - Акцент3 16" xfId="1055"/>
    <cellStyle name="60% - Акцент3 17" xfId="1056"/>
    <cellStyle name="60% - Акцент3 18" xfId="1057"/>
    <cellStyle name="60% - Акцент3 19" xfId="1058"/>
    <cellStyle name="60% - Акцент3 2" xfId="1059"/>
    <cellStyle name="60% — акцент3 2" xfId="1060"/>
    <cellStyle name="60% - Акцент3 2_Приложение 1" xfId="1061"/>
    <cellStyle name="60% — акцент3 2_Приложение 1" xfId="1062"/>
    <cellStyle name="60% - Акцент3 2_Приложение 1_1" xfId="1063"/>
    <cellStyle name="60% — акцент3 2_Приложение 2" xfId="1064"/>
    <cellStyle name="60% - Акцент3 2_Приложение 2_1" xfId="1065"/>
    <cellStyle name="60% - Акцент3 20" xfId="1066"/>
    <cellStyle name="60% - Акцент3 21" xfId="1067"/>
    <cellStyle name="60% - Акцент3 22" xfId="1068"/>
    <cellStyle name="60% - Акцент3 23" xfId="1069"/>
    <cellStyle name="60% - Акцент3 24" xfId="1070"/>
    <cellStyle name="60% - Акцент3 25" xfId="1071"/>
    <cellStyle name="60% - Акцент3 26" xfId="1072"/>
    <cellStyle name="60% - Акцент3 27" xfId="1073"/>
    <cellStyle name="60% - Акцент3 28" xfId="1074"/>
    <cellStyle name="60% - Акцент3 29" xfId="1075"/>
    <cellStyle name="60% - Акцент3 3" xfId="1076"/>
    <cellStyle name="60% — акцент3 3" xfId="1077"/>
    <cellStyle name="60% - Акцент3 3_Приложение 1" xfId="1078"/>
    <cellStyle name="60% — акцент3 3_Приложение 1" xfId="1079"/>
    <cellStyle name="60% - Акцент3 3_Приложение 1_1" xfId="1080"/>
    <cellStyle name="60% — акцент3 3_Приложение 2" xfId="1081"/>
    <cellStyle name="60% - Акцент3 3_Приложение 2_1" xfId="1082"/>
    <cellStyle name="60% - Акцент3 30" xfId="1083"/>
    <cellStyle name="60% - Акцент3 31" xfId="1084"/>
    <cellStyle name="60% - Акцент3 32" xfId="1085"/>
    <cellStyle name="60% - Акцент3 33" xfId="1086"/>
    <cellStyle name="60% - Акцент3 34" xfId="1087"/>
    <cellStyle name="60% - Акцент3 35" xfId="1088"/>
    <cellStyle name="60% - Акцент3 36" xfId="1089"/>
    <cellStyle name="60% - Акцент3 37" xfId="1090"/>
    <cellStyle name="60% - Акцент3 38" xfId="1091"/>
    <cellStyle name="60% - Акцент3 39" xfId="1092"/>
    <cellStyle name="60% - Акцент3 4" xfId="1093"/>
    <cellStyle name="60% — акцент3 4" xfId="1094"/>
    <cellStyle name="60% - Акцент3 4_Приложение 1" xfId="1095"/>
    <cellStyle name="60% — акцент3 4_Приложение 1" xfId="1096"/>
    <cellStyle name="60% - Акцент3 4_Приложение 1_1" xfId="1097"/>
    <cellStyle name="60% — акцент3 4_Приложение 2" xfId="1098"/>
    <cellStyle name="60% - Акцент3 4_Приложение 2_1" xfId="1099"/>
    <cellStyle name="60% - Акцент3 40" xfId="1100"/>
    <cellStyle name="60% - Акцент3 41" xfId="1101"/>
    <cellStyle name="60% - Акцент3 42" xfId="1102"/>
    <cellStyle name="60% - Акцент3 43" xfId="1103"/>
    <cellStyle name="60% - Акцент3 44" xfId="1104"/>
    <cellStyle name="60% - Акцент3 45" xfId="1105"/>
    <cellStyle name="60% - Акцент3 5" xfId="1106"/>
    <cellStyle name="60% - Акцент3 6" xfId="1107"/>
    <cellStyle name="60% - Акцент3 7" xfId="1108"/>
    <cellStyle name="60% - Акцент3 8" xfId="1109"/>
    <cellStyle name="60% - Акцент3 9" xfId="1110"/>
    <cellStyle name="60% — акцент4" xfId="2431"/>
    <cellStyle name="60% - Акцент4 10" xfId="1111"/>
    <cellStyle name="60% - Акцент4 11" xfId="1112"/>
    <cellStyle name="60% - Акцент4 12" xfId="1113"/>
    <cellStyle name="60% - Акцент4 13" xfId="1114"/>
    <cellStyle name="60% - Акцент4 14" xfId="1115"/>
    <cellStyle name="60% - Акцент4 15" xfId="1116"/>
    <cellStyle name="60% - Акцент4 16" xfId="1117"/>
    <cellStyle name="60% - Акцент4 17" xfId="1118"/>
    <cellStyle name="60% - Акцент4 18" xfId="1119"/>
    <cellStyle name="60% - Акцент4 19" xfId="1120"/>
    <cellStyle name="60% - Акцент4 2" xfId="1121"/>
    <cellStyle name="60% — акцент4 2" xfId="1122"/>
    <cellStyle name="60% - Акцент4 2_Приложение 1" xfId="1123"/>
    <cellStyle name="60% — акцент4 2_Приложение 1" xfId="1124"/>
    <cellStyle name="60% - Акцент4 2_Приложение 1_1" xfId="1125"/>
    <cellStyle name="60% — акцент4 2_Приложение 2" xfId="1126"/>
    <cellStyle name="60% - Акцент4 2_Приложение 2_1" xfId="1127"/>
    <cellStyle name="60% - Акцент4 20" xfId="1128"/>
    <cellStyle name="60% - Акцент4 21" xfId="1129"/>
    <cellStyle name="60% - Акцент4 22" xfId="1130"/>
    <cellStyle name="60% - Акцент4 23" xfId="1131"/>
    <cellStyle name="60% - Акцент4 24" xfId="1132"/>
    <cellStyle name="60% - Акцент4 25" xfId="1133"/>
    <cellStyle name="60% - Акцент4 26" xfId="1134"/>
    <cellStyle name="60% - Акцент4 27" xfId="1135"/>
    <cellStyle name="60% - Акцент4 28" xfId="1136"/>
    <cellStyle name="60% - Акцент4 29" xfId="1137"/>
    <cellStyle name="60% - Акцент4 3" xfId="1138"/>
    <cellStyle name="60% — акцент4 3" xfId="1139"/>
    <cellStyle name="60% - Акцент4 3_Приложение 1" xfId="1140"/>
    <cellStyle name="60% — акцент4 3_Приложение 1" xfId="1141"/>
    <cellStyle name="60% - Акцент4 3_Приложение 1_1" xfId="1142"/>
    <cellStyle name="60% — акцент4 3_Приложение 2" xfId="1143"/>
    <cellStyle name="60% - Акцент4 3_Приложение 2_1" xfId="1144"/>
    <cellStyle name="60% - Акцент4 30" xfId="1145"/>
    <cellStyle name="60% - Акцент4 31" xfId="1146"/>
    <cellStyle name="60% - Акцент4 32" xfId="1147"/>
    <cellStyle name="60% - Акцент4 33" xfId="1148"/>
    <cellStyle name="60% - Акцент4 34" xfId="1149"/>
    <cellStyle name="60% - Акцент4 35" xfId="1150"/>
    <cellStyle name="60% - Акцент4 36" xfId="1151"/>
    <cellStyle name="60% - Акцент4 37" xfId="1152"/>
    <cellStyle name="60% - Акцент4 38" xfId="1153"/>
    <cellStyle name="60% - Акцент4 39" xfId="1154"/>
    <cellStyle name="60% - Акцент4 4" xfId="1155"/>
    <cellStyle name="60% — акцент4 4" xfId="1156"/>
    <cellStyle name="60% - Акцент4 4_Приложение 1" xfId="1157"/>
    <cellStyle name="60% — акцент4 4_Приложение 1" xfId="1158"/>
    <cellStyle name="60% - Акцент4 4_Приложение 1_1" xfId="1159"/>
    <cellStyle name="60% — акцент4 4_Приложение 2" xfId="1160"/>
    <cellStyle name="60% - Акцент4 4_Приложение 2_1" xfId="1161"/>
    <cellStyle name="60% - Акцент4 40" xfId="1162"/>
    <cellStyle name="60% - Акцент4 41" xfId="1163"/>
    <cellStyle name="60% - Акцент4 42" xfId="1164"/>
    <cellStyle name="60% - Акцент4 43" xfId="1165"/>
    <cellStyle name="60% - Акцент4 44" xfId="1166"/>
    <cellStyle name="60% - Акцент4 45" xfId="1167"/>
    <cellStyle name="60% - Акцент4 5" xfId="1168"/>
    <cellStyle name="60% - Акцент4 6" xfId="1169"/>
    <cellStyle name="60% - Акцент4 7" xfId="1170"/>
    <cellStyle name="60% - Акцент4 8" xfId="1171"/>
    <cellStyle name="60% - Акцент4 9" xfId="1172"/>
    <cellStyle name="60% — акцент5" xfId="2432"/>
    <cellStyle name="60% - Акцент5 10" xfId="1173"/>
    <cellStyle name="60% - Акцент5 11" xfId="1174"/>
    <cellStyle name="60% - Акцент5 12" xfId="1175"/>
    <cellStyle name="60% - Акцент5 13" xfId="1176"/>
    <cellStyle name="60% - Акцент5 14" xfId="1177"/>
    <cellStyle name="60% - Акцент5 15" xfId="1178"/>
    <cellStyle name="60% - Акцент5 16" xfId="1179"/>
    <cellStyle name="60% - Акцент5 17" xfId="1180"/>
    <cellStyle name="60% - Акцент5 18" xfId="1181"/>
    <cellStyle name="60% - Акцент5 19" xfId="1182"/>
    <cellStyle name="60% - Акцент5 2" xfId="1183"/>
    <cellStyle name="60% — акцент5 2" xfId="1184"/>
    <cellStyle name="60% - Акцент5 2_Приложение 1" xfId="1185"/>
    <cellStyle name="60% — акцент5 2_Приложение 1" xfId="1186"/>
    <cellStyle name="60% - Акцент5 2_Приложение 1_1" xfId="1187"/>
    <cellStyle name="60% — акцент5 2_Приложение 2" xfId="1188"/>
    <cellStyle name="60% - Акцент5 2_Приложение 2_1" xfId="1189"/>
    <cellStyle name="60% - Акцент5 20" xfId="1190"/>
    <cellStyle name="60% - Акцент5 21" xfId="1191"/>
    <cellStyle name="60% - Акцент5 22" xfId="1192"/>
    <cellStyle name="60% - Акцент5 23" xfId="1193"/>
    <cellStyle name="60% - Акцент5 24" xfId="1194"/>
    <cellStyle name="60% - Акцент5 25" xfId="1195"/>
    <cellStyle name="60% - Акцент5 26" xfId="1196"/>
    <cellStyle name="60% - Акцент5 27" xfId="1197"/>
    <cellStyle name="60% - Акцент5 28" xfId="1198"/>
    <cellStyle name="60% - Акцент5 29" xfId="1199"/>
    <cellStyle name="60% - Акцент5 3" xfId="1200"/>
    <cellStyle name="60% — акцент5 3" xfId="1201"/>
    <cellStyle name="60% - Акцент5 3_Приложение 1" xfId="1202"/>
    <cellStyle name="60% — акцент5 3_Приложение 1" xfId="1203"/>
    <cellStyle name="60% - Акцент5 3_Приложение 1_1" xfId="1204"/>
    <cellStyle name="60% — акцент5 3_Приложение 2" xfId="1205"/>
    <cellStyle name="60% - Акцент5 3_Приложение 2_1" xfId="1206"/>
    <cellStyle name="60% - Акцент5 30" xfId="1207"/>
    <cellStyle name="60% - Акцент5 31" xfId="1208"/>
    <cellStyle name="60% - Акцент5 32" xfId="1209"/>
    <cellStyle name="60% - Акцент5 33" xfId="1210"/>
    <cellStyle name="60% - Акцент5 34" xfId="1211"/>
    <cellStyle name="60% - Акцент5 35" xfId="1212"/>
    <cellStyle name="60% - Акцент5 36" xfId="1213"/>
    <cellStyle name="60% - Акцент5 37" xfId="1214"/>
    <cellStyle name="60% - Акцент5 38" xfId="1215"/>
    <cellStyle name="60% - Акцент5 39" xfId="1216"/>
    <cellStyle name="60% - Акцент5 4" xfId="1217"/>
    <cellStyle name="60% — акцент5 4" xfId="1218"/>
    <cellStyle name="60% - Акцент5 4_Приложение 1" xfId="1219"/>
    <cellStyle name="60% — акцент5 4_Приложение 1" xfId="1220"/>
    <cellStyle name="60% - Акцент5 4_Приложение 1_1" xfId="1221"/>
    <cellStyle name="60% — акцент5 4_Приложение 2" xfId="1222"/>
    <cellStyle name="60% - Акцент5 4_Приложение 2_1" xfId="1223"/>
    <cellStyle name="60% - Акцент5 40" xfId="1224"/>
    <cellStyle name="60% - Акцент5 41" xfId="1225"/>
    <cellStyle name="60% - Акцент5 42" xfId="1226"/>
    <cellStyle name="60% - Акцент5 43" xfId="1227"/>
    <cellStyle name="60% - Акцент5 44" xfId="1228"/>
    <cellStyle name="60% - Акцент5 45" xfId="1229"/>
    <cellStyle name="60% - Акцент5 5" xfId="1230"/>
    <cellStyle name="60% - Акцент5 6" xfId="1231"/>
    <cellStyle name="60% - Акцент5 7" xfId="1232"/>
    <cellStyle name="60% - Акцент5 8" xfId="1233"/>
    <cellStyle name="60% - Акцент5 9" xfId="1234"/>
    <cellStyle name="60% — акцент6" xfId="2433"/>
    <cellStyle name="60% - Акцент6 10" xfId="1235"/>
    <cellStyle name="60% - Акцент6 11" xfId="1236"/>
    <cellStyle name="60% - Акцент6 12" xfId="1237"/>
    <cellStyle name="60% - Акцент6 13" xfId="1238"/>
    <cellStyle name="60% - Акцент6 14" xfId="1239"/>
    <cellStyle name="60% - Акцент6 15" xfId="1240"/>
    <cellStyle name="60% - Акцент6 16" xfId="1241"/>
    <cellStyle name="60% - Акцент6 17" xfId="1242"/>
    <cellStyle name="60% - Акцент6 18" xfId="1243"/>
    <cellStyle name="60% - Акцент6 19" xfId="1244"/>
    <cellStyle name="60% - Акцент6 2" xfId="1245"/>
    <cellStyle name="60% — акцент6 2" xfId="1246"/>
    <cellStyle name="60% - Акцент6 2_Приложение 1" xfId="1247"/>
    <cellStyle name="60% — акцент6 2_Приложение 1" xfId="1248"/>
    <cellStyle name="60% - Акцент6 2_Приложение 1_1" xfId="1249"/>
    <cellStyle name="60% — акцент6 2_Приложение 2" xfId="1250"/>
    <cellStyle name="60% - Акцент6 2_Приложение 2_1" xfId="1251"/>
    <cellStyle name="60% - Акцент6 20" xfId="1252"/>
    <cellStyle name="60% - Акцент6 21" xfId="1253"/>
    <cellStyle name="60% - Акцент6 22" xfId="1254"/>
    <cellStyle name="60% - Акцент6 23" xfId="1255"/>
    <cellStyle name="60% - Акцент6 24" xfId="1256"/>
    <cellStyle name="60% - Акцент6 25" xfId="1257"/>
    <cellStyle name="60% - Акцент6 26" xfId="1258"/>
    <cellStyle name="60% - Акцент6 27" xfId="1259"/>
    <cellStyle name="60% - Акцент6 28" xfId="1260"/>
    <cellStyle name="60% - Акцент6 29" xfId="1261"/>
    <cellStyle name="60% - Акцент6 3" xfId="1262"/>
    <cellStyle name="60% — акцент6 3" xfId="1263"/>
    <cellStyle name="60% - Акцент6 3_Приложение 1" xfId="1264"/>
    <cellStyle name="60% — акцент6 3_Приложение 1" xfId="1265"/>
    <cellStyle name="60% - Акцент6 3_Приложение 1_1" xfId="1266"/>
    <cellStyle name="60% — акцент6 3_Приложение 2" xfId="1267"/>
    <cellStyle name="60% - Акцент6 3_Приложение 2_1" xfId="1268"/>
    <cellStyle name="60% - Акцент6 30" xfId="1269"/>
    <cellStyle name="60% - Акцент6 31" xfId="1270"/>
    <cellStyle name="60% - Акцент6 32" xfId="1271"/>
    <cellStyle name="60% - Акцент6 33" xfId="1272"/>
    <cellStyle name="60% - Акцент6 34" xfId="1273"/>
    <cellStyle name="60% - Акцент6 35" xfId="1274"/>
    <cellStyle name="60% - Акцент6 36" xfId="1275"/>
    <cellStyle name="60% - Акцент6 37" xfId="1276"/>
    <cellStyle name="60% - Акцент6 38" xfId="1277"/>
    <cellStyle name="60% - Акцент6 39" xfId="1278"/>
    <cellStyle name="60% - Акцент6 4" xfId="1279"/>
    <cellStyle name="60% — акцент6 4" xfId="1280"/>
    <cellStyle name="60% - Акцент6 4_Приложение 1" xfId="1281"/>
    <cellStyle name="60% — акцент6 4_Приложение 1" xfId="1282"/>
    <cellStyle name="60% - Акцент6 4_Приложение 1_1" xfId="1283"/>
    <cellStyle name="60% — акцент6 4_Приложение 2" xfId="1284"/>
    <cellStyle name="60% - Акцент6 4_Приложение 2_1" xfId="1285"/>
    <cellStyle name="60% - Акцент6 40" xfId="1286"/>
    <cellStyle name="60% - Акцент6 41" xfId="1287"/>
    <cellStyle name="60% - Акцент6 42" xfId="1288"/>
    <cellStyle name="60% - Акцент6 43" xfId="1289"/>
    <cellStyle name="60% - Акцент6 44" xfId="1290"/>
    <cellStyle name="60% - Акцент6 45" xfId="1291"/>
    <cellStyle name="60% - Акцент6 5" xfId="1292"/>
    <cellStyle name="60% - Акцент6 6" xfId="1293"/>
    <cellStyle name="60% - Акцент6 7" xfId="1294"/>
    <cellStyle name="60% - Акцент6 8" xfId="1295"/>
    <cellStyle name="60% - Акцент6 9" xfId="1296"/>
    <cellStyle name="Excel Built-in Normal" xfId="1297"/>
    <cellStyle name="TableStyleLight1" xfId="1298"/>
    <cellStyle name="Акцент1" xfId="1299" builtinId="29" customBuiltin="1"/>
    <cellStyle name="Акцент1 10" xfId="1300"/>
    <cellStyle name="Акцент1 11" xfId="1301"/>
    <cellStyle name="Акцент1 12" xfId="1302"/>
    <cellStyle name="Акцент1 13" xfId="1303"/>
    <cellStyle name="Акцент1 14" xfId="1304"/>
    <cellStyle name="Акцент1 15" xfId="1305"/>
    <cellStyle name="Акцент1 16" xfId="1306"/>
    <cellStyle name="Акцент1 17" xfId="1307"/>
    <cellStyle name="Акцент1 18" xfId="1308"/>
    <cellStyle name="Акцент1 19" xfId="1309"/>
    <cellStyle name="Акцент1 2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25" xfId="1316"/>
    <cellStyle name="Акцент1 26" xfId="1317"/>
    <cellStyle name="Акцент1 27" xfId="1318"/>
    <cellStyle name="Акцент1 28" xfId="1319"/>
    <cellStyle name="Акцент1 29" xfId="1320"/>
    <cellStyle name="Акцент1 3" xfId="1321"/>
    <cellStyle name="Акцент1 30" xfId="1322"/>
    <cellStyle name="Акцент1 31" xfId="1323"/>
    <cellStyle name="Акцент1 32" xfId="1324"/>
    <cellStyle name="Акцент1 33" xfId="1325"/>
    <cellStyle name="Акцент1 34" xfId="1326"/>
    <cellStyle name="Акцент1 35" xfId="1327"/>
    <cellStyle name="Акцент1 36" xfId="1328"/>
    <cellStyle name="Акцент1 37" xfId="1329"/>
    <cellStyle name="Акцент1 38" xfId="1330"/>
    <cellStyle name="Акцент1 39" xfId="1331"/>
    <cellStyle name="Акцент1 4" xfId="1332"/>
    <cellStyle name="Акцент1 40" xfId="1333"/>
    <cellStyle name="Акцент1 41" xfId="1334"/>
    <cellStyle name="Акцент1 42" xfId="1335"/>
    <cellStyle name="Акцент1 43" xfId="1336"/>
    <cellStyle name="Акцент1 5" xfId="1337"/>
    <cellStyle name="Акцент1 6" xfId="1338"/>
    <cellStyle name="Акцент1 7" xfId="1339"/>
    <cellStyle name="Акцент1 8" xfId="1340"/>
    <cellStyle name="Акцент1 9" xfId="1341"/>
    <cellStyle name="Акцент2" xfId="1342" builtinId="33" customBuiltin="1"/>
    <cellStyle name="Акцент2 10" xfId="1343"/>
    <cellStyle name="Акцент2 11" xfId="1344"/>
    <cellStyle name="Акцент2 12" xfId="1345"/>
    <cellStyle name="Акцент2 13" xfId="1346"/>
    <cellStyle name="Акцент2 14" xfId="1347"/>
    <cellStyle name="Акцент2 15" xfId="1348"/>
    <cellStyle name="Акцент2 16" xfId="1349"/>
    <cellStyle name="Акцент2 17" xfId="1350"/>
    <cellStyle name="Акцент2 18" xfId="1351"/>
    <cellStyle name="Акцент2 19" xfId="1352"/>
    <cellStyle name="Акцент2 2" xfId="1353"/>
    <cellStyle name="Акцент2 20" xfId="1354"/>
    <cellStyle name="Акцент2 21" xfId="1355"/>
    <cellStyle name="Акцент2 22" xfId="1356"/>
    <cellStyle name="Акцент2 23" xfId="1357"/>
    <cellStyle name="Акцент2 24" xfId="1358"/>
    <cellStyle name="Акцент2 25" xfId="1359"/>
    <cellStyle name="Акцент2 26" xfId="1360"/>
    <cellStyle name="Акцент2 27" xfId="1361"/>
    <cellStyle name="Акцент2 28" xfId="1362"/>
    <cellStyle name="Акцент2 29" xfId="1363"/>
    <cellStyle name="Акцент2 3" xfId="1364"/>
    <cellStyle name="Акцент2 30" xfId="1365"/>
    <cellStyle name="Акцент2 31" xfId="1366"/>
    <cellStyle name="Акцент2 32" xfId="1367"/>
    <cellStyle name="Акцент2 33" xfId="1368"/>
    <cellStyle name="Акцент2 34" xfId="1369"/>
    <cellStyle name="Акцент2 35" xfId="1370"/>
    <cellStyle name="Акцент2 36" xfId="1371"/>
    <cellStyle name="Акцент2 37" xfId="1372"/>
    <cellStyle name="Акцент2 38" xfId="1373"/>
    <cellStyle name="Акцент2 39" xfId="1374"/>
    <cellStyle name="Акцент2 4" xfId="1375"/>
    <cellStyle name="Акцент2 40" xfId="1376"/>
    <cellStyle name="Акцент2 41" xfId="1377"/>
    <cellStyle name="Акцент2 42" xfId="1378"/>
    <cellStyle name="Акцент2 43" xfId="1379"/>
    <cellStyle name="Акцент2 5" xfId="1380"/>
    <cellStyle name="Акцент2 6" xfId="1381"/>
    <cellStyle name="Акцент2 7" xfId="1382"/>
    <cellStyle name="Акцент2 8" xfId="1383"/>
    <cellStyle name="Акцент2 9" xfId="1384"/>
    <cellStyle name="Акцент3" xfId="1385" builtinId="37" customBuiltin="1"/>
    <cellStyle name="Акцент3 10" xfId="1386"/>
    <cellStyle name="Акцент3 11" xfId="1387"/>
    <cellStyle name="Акцент3 12" xfId="1388"/>
    <cellStyle name="Акцент3 13" xfId="1389"/>
    <cellStyle name="Акцент3 14" xfId="1390"/>
    <cellStyle name="Акцент3 15" xfId="1391"/>
    <cellStyle name="Акцент3 16" xfId="1392"/>
    <cellStyle name="Акцент3 17" xfId="1393"/>
    <cellStyle name="Акцент3 18" xfId="1394"/>
    <cellStyle name="Акцент3 19" xfId="1395"/>
    <cellStyle name="Акцент3 2" xfId="1396"/>
    <cellStyle name="Акцент3 20" xfId="1397"/>
    <cellStyle name="Акцент3 21" xfId="1398"/>
    <cellStyle name="Акцент3 22" xfId="1399"/>
    <cellStyle name="Акцент3 23" xfId="1400"/>
    <cellStyle name="Акцент3 24" xfId="1401"/>
    <cellStyle name="Акцент3 25" xfId="1402"/>
    <cellStyle name="Акцент3 26" xfId="1403"/>
    <cellStyle name="Акцент3 27" xfId="1404"/>
    <cellStyle name="Акцент3 28" xfId="1405"/>
    <cellStyle name="Акцент3 29" xfId="1406"/>
    <cellStyle name="Акцент3 3" xfId="1407"/>
    <cellStyle name="Акцент3 30" xfId="1408"/>
    <cellStyle name="Акцент3 31" xfId="1409"/>
    <cellStyle name="Акцент3 32" xfId="1410"/>
    <cellStyle name="Акцент3 33" xfId="1411"/>
    <cellStyle name="Акцент3 34" xfId="1412"/>
    <cellStyle name="Акцент3 35" xfId="1413"/>
    <cellStyle name="Акцент3 36" xfId="1414"/>
    <cellStyle name="Акцент3 37" xfId="1415"/>
    <cellStyle name="Акцент3 38" xfId="1416"/>
    <cellStyle name="Акцент3 39" xfId="1417"/>
    <cellStyle name="Акцент3 4" xfId="1418"/>
    <cellStyle name="Акцент3 40" xfId="1419"/>
    <cellStyle name="Акцент3 41" xfId="1420"/>
    <cellStyle name="Акцент3 42" xfId="1421"/>
    <cellStyle name="Акцент3 43" xfId="1422"/>
    <cellStyle name="Акцент3 5" xfId="1423"/>
    <cellStyle name="Акцент3 6" xfId="1424"/>
    <cellStyle name="Акцент3 7" xfId="1425"/>
    <cellStyle name="Акцент3 8" xfId="1426"/>
    <cellStyle name="Акцент3 9" xfId="1427"/>
    <cellStyle name="Акцент4" xfId="1428" builtinId="41" customBuiltin="1"/>
    <cellStyle name="Акцент4 10" xfId="1429"/>
    <cellStyle name="Акцент4 11" xfId="1430"/>
    <cellStyle name="Акцент4 12" xfId="1431"/>
    <cellStyle name="Акцент4 13" xfId="1432"/>
    <cellStyle name="Акцент4 14" xfId="1433"/>
    <cellStyle name="Акцент4 15" xfId="1434"/>
    <cellStyle name="Акцент4 16" xfId="1435"/>
    <cellStyle name="Акцент4 17" xfId="1436"/>
    <cellStyle name="Акцент4 18" xfId="1437"/>
    <cellStyle name="Акцент4 19" xfId="1438"/>
    <cellStyle name="Акцент4 2" xfId="1439"/>
    <cellStyle name="Акцент4 20" xfId="1440"/>
    <cellStyle name="Акцент4 21" xfId="1441"/>
    <cellStyle name="Акцент4 22" xfId="1442"/>
    <cellStyle name="Акцент4 23" xfId="1443"/>
    <cellStyle name="Акцент4 24" xfId="1444"/>
    <cellStyle name="Акцент4 25" xfId="1445"/>
    <cellStyle name="Акцент4 26" xfId="1446"/>
    <cellStyle name="Акцент4 27" xfId="1447"/>
    <cellStyle name="Акцент4 28" xfId="1448"/>
    <cellStyle name="Акцент4 29" xfId="1449"/>
    <cellStyle name="Акцент4 3" xfId="1450"/>
    <cellStyle name="Акцент4 30" xfId="1451"/>
    <cellStyle name="Акцент4 31" xfId="1452"/>
    <cellStyle name="Акцент4 32" xfId="1453"/>
    <cellStyle name="Акцент4 33" xfId="1454"/>
    <cellStyle name="Акцент4 34" xfId="1455"/>
    <cellStyle name="Акцент4 35" xfId="1456"/>
    <cellStyle name="Акцент4 36" xfId="1457"/>
    <cellStyle name="Акцент4 37" xfId="1458"/>
    <cellStyle name="Акцент4 38" xfId="1459"/>
    <cellStyle name="Акцент4 39" xfId="1460"/>
    <cellStyle name="Акцент4 4" xfId="1461"/>
    <cellStyle name="Акцент4 40" xfId="1462"/>
    <cellStyle name="Акцент4 41" xfId="1463"/>
    <cellStyle name="Акцент4 42" xfId="1464"/>
    <cellStyle name="Акцент4 43" xfId="1465"/>
    <cellStyle name="Акцент4 5" xfId="1466"/>
    <cellStyle name="Акцент4 6" xfId="1467"/>
    <cellStyle name="Акцент4 7" xfId="1468"/>
    <cellStyle name="Акцент4 8" xfId="1469"/>
    <cellStyle name="Акцент4 9" xfId="1470"/>
    <cellStyle name="Акцент5" xfId="1471" builtinId="45" customBuiltin="1"/>
    <cellStyle name="Акцент5 10" xfId="1472"/>
    <cellStyle name="Акцент5 11" xfId="1473"/>
    <cellStyle name="Акцент5 12" xfId="1474"/>
    <cellStyle name="Акцент5 13" xfId="1475"/>
    <cellStyle name="Акцент5 14" xfId="1476"/>
    <cellStyle name="Акцент5 15" xfId="1477"/>
    <cellStyle name="Акцент5 16" xfId="1478"/>
    <cellStyle name="Акцент5 17" xfId="1479"/>
    <cellStyle name="Акцент5 18" xfId="1480"/>
    <cellStyle name="Акцент5 19" xfId="1481"/>
    <cellStyle name="Акцент5 2" xfId="1482"/>
    <cellStyle name="Акцент5 20" xfId="1483"/>
    <cellStyle name="Акцент5 21" xfId="1484"/>
    <cellStyle name="Акцент5 22" xfId="1485"/>
    <cellStyle name="Акцент5 23" xfId="1486"/>
    <cellStyle name="Акцент5 24" xfId="1487"/>
    <cellStyle name="Акцент5 25" xfId="1488"/>
    <cellStyle name="Акцент5 26" xfId="1489"/>
    <cellStyle name="Акцент5 27" xfId="1490"/>
    <cellStyle name="Акцент5 28" xfId="1491"/>
    <cellStyle name="Акцент5 29" xfId="1492"/>
    <cellStyle name="Акцент5 3" xfId="1493"/>
    <cellStyle name="Акцент5 30" xfId="1494"/>
    <cellStyle name="Акцент5 31" xfId="1495"/>
    <cellStyle name="Акцент5 32" xfId="1496"/>
    <cellStyle name="Акцент5 33" xfId="1497"/>
    <cellStyle name="Акцент5 34" xfId="1498"/>
    <cellStyle name="Акцент5 35" xfId="1499"/>
    <cellStyle name="Акцент5 36" xfId="1500"/>
    <cellStyle name="Акцент5 37" xfId="1501"/>
    <cellStyle name="Акцент5 38" xfId="1502"/>
    <cellStyle name="Акцент5 39" xfId="1503"/>
    <cellStyle name="Акцент5 4" xfId="1504"/>
    <cellStyle name="Акцент5 40" xfId="1505"/>
    <cellStyle name="Акцент5 41" xfId="1506"/>
    <cellStyle name="Акцент5 42" xfId="1507"/>
    <cellStyle name="Акцент5 43" xfId="1508"/>
    <cellStyle name="Акцент5 5" xfId="1509"/>
    <cellStyle name="Акцент5 6" xfId="1510"/>
    <cellStyle name="Акцент5 7" xfId="1511"/>
    <cellStyle name="Акцент5 8" xfId="1512"/>
    <cellStyle name="Акцент5 9" xfId="1513"/>
    <cellStyle name="Акцент6" xfId="1514" builtinId="49" customBuiltin="1"/>
    <cellStyle name="Акцент6 10" xfId="1515"/>
    <cellStyle name="Акцент6 11" xfId="1516"/>
    <cellStyle name="Акцент6 12" xfId="1517"/>
    <cellStyle name="Акцент6 13" xfId="1518"/>
    <cellStyle name="Акцент6 14" xfId="1519"/>
    <cellStyle name="Акцент6 15" xfId="1520"/>
    <cellStyle name="Акцент6 16" xfId="1521"/>
    <cellStyle name="Акцент6 17" xfId="1522"/>
    <cellStyle name="Акцент6 18" xfId="1523"/>
    <cellStyle name="Акцент6 19" xfId="1524"/>
    <cellStyle name="Акцент6 2" xfId="1525"/>
    <cellStyle name="Акцент6 20" xfId="1526"/>
    <cellStyle name="Акцент6 21" xfId="1527"/>
    <cellStyle name="Акцент6 22" xfId="1528"/>
    <cellStyle name="Акцент6 23" xfId="1529"/>
    <cellStyle name="Акцент6 24" xfId="1530"/>
    <cellStyle name="Акцент6 25" xfId="1531"/>
    <cellStyle name="Акцент6 26" xfId="1532"/>
    <cellStyle name="Акцент6 27" xfId="1533"/>
    <cellStyle name="Акцент6 28" xfId="1534"/>
    <cellStyle name="Акцент6 29" xfId="1535"/>
    <cellStyle name="Акцент6 3" xfId="1536"/>
    <cellStyle name="Акцент6 30" xfId="1537"/>
    <cellStyle name="Акцент6 31" xfId="1538"/>
    <cellStyle name="Акцент6 32" xfId="1539"/>
    <cellStyle name="Акцент6 33" xfId="1540"/>
    <cellStyle name="Акцент6 34" xfId="1541"/>
    <cellStyle name="Акцент6 35" xfId="1542"/>
    <cellStyle name="Акцент6 36" xfId="1543"/>
    <cellStyle name="Акцент6 37" xfId="1544"/>
    <cellStyle name="Акцент6 38" xfId="1545"/>
    <cellStyle name="Акцент6 39" xfId="1546"/>
    <cellStyle name="Акцент6 4" xfId="1547"/>
    <cellStyle name="Акцент6 40" xfId="1548"/>
    <cellStyle name="Акцент6 41" xfId="1549"/>
    <cellStyle name="Акцент6 42" xfId="1550"/>
    <cellStyle name="Акцент6 43" xfId="1551"/>
    <cellStyle name="Акцент6 5" xfId="1552"/>
    <cellStyle name="Акцент6 6" xfId="1553"/>
    <cellStyle name="Акцент6 7" xfId="1554"/>
    <cellStyle name="Акцент6 8" xfId="1555"/>
    <cellStyle name="Акцент6 9" xfId="1556"/>
    <cellStyle name="Ввод " xfId="1557" builtinId="20" customBuiltin="1"/>
    <cellStyle name="Ввод  10" xfId="1558"/>
    <cellStyle name="Ввод  11" xfId="1559"/>
    <cellStyle name="Ввод  12" xfId="1560"/>
    <cellStyle name="Ввод  13" xfId="1561"/>
    <cellStyle name="Ввод  14" xfId="1562"/>
    <cellStyle name="Ввод  15" xfId="1563"/>
    <cellStyle name="Ввод  16" xfId="1564"/>
    <cellStyle name="Ввод  17" xfId="1565"/>
    <cellStyle name="Ввод  18" xfId="1566"/>
    <cellStyle name="Ввод  19" xfId="1567"/>
    <cellStyle name="Ввод  2" xfId="1568"/>
    <cellStyle name="Ввод  20" xfId="1569"/>
    <cellStyle name="Ввод  21" xfId="1570"/>
    <cellStyle name="Ввод  22" xfId="1571"/>
    <cellStyle name="Ввод  23" xfId="1572"/>
    <cellStyle name="Ввод  24" xfId="1573"/>
    <cellStyle name="Ввод  25" xfId="1574"/>
    <cellStyle name="Ввод  26" xfId="1575"/>
    <cellStyle name="Ввод  27" xfId="1576"/>
    <cellStyle name="Ввод  28" xfId="1577"/>
    <cellStyle name="Ввод  29" xfId="1578"/>
    <cellStyle name="Ввод  3" xfId="1579"/>
    <cellStyle name="Ввод  30" xfId="1580"/>
    <cellStyle name="Ввод  31" xfId="1581"/>
    <cellStyle name="Ввод  32" xfId="1582"/>
    <cellStyle name="Ввод  33" xfId="1583"/>
    <cellStyle name="Ввод  34" xfId="1584"/>
    <cellStyle name="Ввод  35" xfId="1585"/>
    <cellStyle name="Ввод  36" xfId="1586"/>
    <cellStyle name="Ввод  37" xfId="1587"/>
    <cellStyle name="Ввод  38" xfId="1588"/>
    <cellStyle name="Ввод  39" xfId="1589"/>
    <cellStyle name="Ввод  4" xfId="1590"/>
    <cellStyle name="Ввод  40" xfId="1591"/>
    <cellStyle name="Ввод  41" xfId="1592"/>
    <cellStyle name="Ввод  42" xfId="1593"/>
    <cellStyle name="Ввод  43" xfId="1594"/>
    <cellStyle name="Ввод  5" xfId="1595"/>
    <cellStyle name="Ввод  6" xfId="1596"/>
    <cellStyle name="Ввод  7" xfId="1597"/>
    <cellStyle name="Ввод  8" xfId="1598"/>
    <cellStyle name="Ввод  9" xfId="1599"/>
    <cellStyle name="Вывод" xfId="1600" builtinId="21" customBuiltin="1"/>
    <cellStyle name="Вывод 10" xfId="1601"/>
    <cellStyle name="Вывод 11" xfId="1602"/>
    <cellStyle name="Вывод 12" xfId="1603"/>
    <cellStyle name="Вывод 13" xfId="1604"/>
    <cellStyle name="Вывод 14" xfId="1605"/>
    <cellStyle name="Вывод 15" xfId="1606"/>
    <cellStyle name="Вывод 16" xfId="1607"/>
    <cellStyle name="Вывод 17" xfId="1608"/>
    <cellStyle name="Вывод 18" xfId="1609"/>
    <cellStyle name="Вывод 19" xfId="1610"/>
    <cellStyle name="Вывод 2" xfId="1611"/>
    <cellStyle name="Вывод 20" xfId="1612"/>
    <cellStyle name="Вывод 21" xfId="1613"/>
    <cellStyle name="Вывод 22" xfId="1614"/>
    <cellStyle name="Вывод 23" xfId="1615"/>
    <cellStyle name="Вывод 24" xfId="1616"/>
    <cellStyle name="Вывод 25" xfId="1617"/>
    <cellStyle name="Вывод 26" xfId="1618"/>
    <cellStyle name="Вывод 27" xfId="1619"/>
    <cellStyle name="Вывод 28" xfId="1620"/>
    <cellStyle name="Вывод 29" xfId="1621"/>
    <cellStyle name="Вывод 3" xfId="1622"/>
    <cellStyle name="Вывод 30" xfId="1623"/>
    <cellStyle name="Вывод 31" xfId="1624"/>
    <cellStyle name="Вывод 32" xfId="1625"/>
    <cellStyle name="Вывод 33" xfId="1626"/>
    <cellStyle name="Вывод 34" xfId="1627"/>
    <cellStyle name="Вывод 35" xfId="1628"/>
    <cellStyle name="Вывод 36" xfId="1629"/>
    <cellStyle name="Вывод 37" xfId="1630"/>
    <cellStyle name="Вывод 38" xfId="1631"/>
    <cellStyle name="Вывод 39" xfId="1632"/>
    <cellStyle name="Вывод 4" xfId="1633"/>
    <cellStyle name="Вывод 40" xfId="1634"/>
    <cellStyle name="Вывод 41" xfId="1635"/>
    <cellStyle name="Вывод 42" xfId="1636"/>
    <cellStyle name="Вывод 43" xfId="1637"/>
    <cellStyle name="Вывод 44" xfId="1638"/>
    <cellStyle name="Вывод 5" xfId="1639"/>
    <cellStyle name="Вывод 6" xfId="1640"/>
    <cellStyle name="Вывод 7" xfId="1641"/>
    <cellStyle name="Вывод 8" xfId="1642"/>
    <cellStyle name="Вывод 9" xfId="1643"/>
    <cellStyle name="Вычисление" xfId="1644" builtinId="22" customBuiltin="1"/>
    <cellStyle name="Вычисление 10" xfId="1645"/>
    <cellStyle name="Вычисление 11" xfId="1646"/>
    <cellStyle name="Вычисление 12" xfId="1647"/>
    <cellStyle name="Вычисление 13" xfId="1648"/>
    <cellStyle name="Вычисление 14" xfId="1649"/>
    <cellStyle name="Вычисление 15" xfId="1650"/>
    <cellStyle name="Вычисление 16" xfId="1651"/>
    <cellStyle name="Вычисление 17" xfId="1652"/>
    <cellStyle name="Вычисление 18" xfId="1653"/>
    <cellStyle name="Вычисление 19" xfId="1654"/>
    <cellStyle name="Вычисление 2" xfId="1655"/>
    <cellStyle name="Вычисление 20" xfId="1656"/>
    <cellStyle name="Вычисление 21" xfId="1657"/>
    <cellStyle name="Вычисление 22" xfId="1658"/>
    <cellStyle name="Вычисление 23" xfId="1659"/>
    <cellStyle name="Вычисление 24" xfId="1660"/>
    <cellStyle name="Вычисление 25" xfId="1661"/>
    <cellStyle name="Вычисление 26" xfId="1662"/>
    <cellStyle name="Вычисление 27" xfId="1663"/>
    <cellStyle name="Вычисление 28" xfId="1664"/>
    <cellStyle name="Вычисление 29" xfId="1665"/>
    <cellStyle name="Вычисление 3" xfId="1666"/>
    <cellStyle name="Вычисление 30" xfId="1667"/>
    <cellStyle name="Вычисление 31" xfId="1668"/>
    <cellStyle name="Вычисление 32" xfId="1669"/>
    <cellStyle name="Вычисление 33" xfId="1670"/>
    <cellStyle name="Вычисление 34" xfId="1671"/>
    <cellStyle name="Вычисление 35" xfId="1672"/>
    <cellStyle name="Вычисление 36" xfId="1673"/>
    <cellStyle name="Вычисление 37" xfId="1674"/>
    <cellStyle name="Вычисление 38" xfId="1675"/>
    <cellStyle name="Вычисление 39" xfId="1676"/>
    <cellStyle name="Вычисление 4" xfId="1677"/>
    <cellStyle name="Вычисление 40" xfId="1678"/>
    <cellStyle name="Вычисление 41" xfId="1679"/>
    <cellStyle name="Вычисление 42" xfId="1680"/>
    <cellStyle name="Вычисление 43" xfId="1681"/>
    <cellStyle name="Вычисление 44" xfId="1682"/>
    <cellStyle name="Вычисление 5" xfId="1683"/>
    <cellStyle name="Вычисление 6" xfId="1684"/>
    <cellStyle name="Вычисление 7" xfId="1685"/>
    <cellStyle name="Вычисление 8" xfId="1686"/>
    <cellStyle name="Вычисление 9" xfId="1687"/>
    <cellStyle name="Заголовок 1" xfId="1688" builtinId="16" customBuiltin="1"/>
    <cellStyle name="Заголовок 1 10" xfId="1689"/>
    <cellStyle name="Заголовок 1 11" xfId="1690"/>
    <cellStyle name="Заголовок 1 12" xfId="1691"/>
    <cellStyle name="Заголовок 1 13" xfId="1692"/>
    <cellStyle name="Заголовок 1 14" xfId="1693"/>
    <cellStyle name="Заголовок 1 15" xfId="1694"/>
    <cellStyle name="Заголовок 1 16" xfId="1695"/>
    <cellStyle name="Заголовок 1 17" xfId="1696"/>
    <cellStyle name="Заголовок 1 18" xfId="1697"/>
    <cellStyle name="Заголовок 1 19" xfId="1698"/>
    <cellStyle name="Заголовок 1 2" xfId="1699"/>
    <cellStyle name="Заголовок 1 20" xfId="1700"/>
    <cellStyle name="Заголовок 1 21" xfId="1701"/>
    <cellStyle name="Заголовок 1 22" xfId="1702"/>
    <cellStyle name="Заголовок 1 23" xfId="1703"/>
    <cellStyle name="Заголовок 1 24" xfId="1704"/>
    <cellStyle name="Заголовок 1 25" xfId="1705"/>
    <cellStyle name="Заголовок 1 26" xfId="1706"/>
    <cellStyle name="Заголовок 1 27" xfId="1707"/>
    <cellStyle name="Заголовок 1 28" xfId="1708"/>
    <cellStyle name="Заголовок 1 29" xfId="1709"/>
    <cellStyle name="Заголовок 1 3" xfId="1710"/>
    <cellStyle name="Заголовок 1 30" xfId="1711"/>
    <cellStyle name="Заголовок 1 31" xfId="1712"/>
    <cellStyle name="Заголовок 1 32" xfId="1713"/>
    <cellStyle name="Заголовок 1 33" xfId="1714"/>
    <cellStyle name="Заголовок 1 34" xfId="1715"/>
    <cellStyle name="Заголовок 1 35" xfId="1716"/>
    <cellStyle name="Заголовок 1 36" xfId="1717"/>
    <cellStyle name="Заголовок 1 37" xfId="1718"/>
    <cellStyle name="Заголовок 1 38" xfId="1719"/>
    <cellStyle name="Заголовок 1 39" xfId="1720"/>
    <cellStyle name="Заголовок 1 4" xfId="1721"/>
    <cellStyle name="Заголовок 1 40" xfId="1722"/>
    <cellStyle name="Заголовок 1 41" xfId="1723"/>
    <cellStyle name="Заголовок 1 42" xfId="1724"/>
    <cellStyle name="Заголовок 1 43" xfId="1725"/>
    <cellStyle name="Заголовок 1 5" xfId="1726"/>
    <cellStyle name="Заголовок 1 6" xfId="1727"/>
    <cellStyle name="Заголовок 1 7" xfId="1728"/>
    <cellStyle name="Заголовок 1 8" xfId="1729"/>
    <cellStyle name="Заголовок 1 9" xfId="1730"/>
    <cellStyle name="Заголовок 2" xfId="1731" builtinId="17" customBuiltin="1"/>
    <cellStyle name="Заголовок 2 10" xfId="1732"/>
    <cellStyle name="Заголовок 2 11" xfId="1733"/>
    <cellStyle name="Заголовок 2 12" xfId="1734"/>
    <cellStyle name="Заголовок 2 13" xfId="1735"/>
    <cellStyle name="Заголовок 2 14" xfId="1736"/>
    <cellStyle name="Заголовок 2 15" xfId="1737"/>
    <cellStyle name="Заголовок 2 16" xfId="1738"/>
    <cellStyle name="Заголовок 2 17" xfId="1739"/>
    <cellStyle name="Заголовок 2 18" xfId="1740"/>
    <cellStyle name="Заголовок 2 19" xfId="1741"/>
    <cellStyle name="Заголовок 2 2" xfId="1742"/>
    <cellStyle name="Заголовок 2 20" xfId="1743"/>
    <cellStyle name="Заголовок 2 21" xfId="1744"/>
    <cellStyle name="Заголовок 2 22" xfId="1745"/>
    <cellStyle name="Заголовок 2 23" xfId="1746"/>
    <cellStyle name="Заголовок 2 24" xfId="1747"/>
    <cellStyle name="Заголовок 2 25" xfId="1748"/>
    <cellStyle name="Заголовок 2 26" xfId="1749"/>
    <cellStyle name="Заголовок 2 27" xfId="1750"/>
    <cellStyle name="Заголовок 2 28" xfId="1751"/>
    <cellStyle name="Заголовок 2 29" xfId="1752"/>
    <cellStyle name="Заголовок 2 3" xfId="1753"/>
    <cellStyle name="Заголовок 2 30" xfId="1754"/>
    <cellStyle name="Заголовок 2 31" xfId="1755"/>
    <cellStyle name="Заголовок 2 32" xfId="1756"/>
    <cellStyle name="Заголовок 2 33" xfId="1757"/>
    <cellStyle name="Заголовок 2 34" xfId="1758"/>
    <cellStyle name="Заголовок 2 35" xfId="1759"/>
    <cellStyle name="Заголовок 2 36" xfId="1760"/>
    <cellStyle name="Заголовок 2 37" xfId="1761"/>
    <cellStyle name="Заголовок 2 38" xfId="1762"/>
    <cellStyle name="Заголовок 2 39" xfId="1763"/>
    <cellStyle name="Заголовок 2 4" xfId="1764"/>
    <cellStyle name="Заголовок 2 40" xfId="1765"/>
    <cellStyle name="Заголовок 2 41" xfId="1766"/>
    <cellStyle name="Заголовок 2 42" xfId="1767"/>
    <cellStyle name="Заголовок 2 43" xfId="1768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1774" builtinId="18" customBuiltin="1"/>
    <cellStyle name="Заголовок 3 10" xfId="1775"/>
    <cellStyle name="Заголовок 3 11" xfId="1776"/>
    <cellStyle name="Заголовок 3 12" xfId="1777"/>
    <cellStyle name="Заголовок 3 13" xfId="1778"/>
    <cellStyle name="Заголовок 3 14" xfId="1779"/>
    <cellStyle name="Заголовок 3 15" xfId="1780"/>
    <cellStyle name="Заголовок 3 16" xfId="1781"/>
    <cellStyle name="Заголовок 3 17" xfId="1782"/>
    <cellStyle name="Заголовок 3 18" xfId="1783"/>
    <cellStyle name="Заголовок 3 19" xfId="1784"/>
    <cellStyle name="Заголовок 3 2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25" xfId="1791"/>
    <cellStyle name="Заголовок 3 26" xfId="1792"/>
    <cellStyle name="Заголовок 3 27" xfId="1793"/>
    <cellStyle name="Заголовок 3 28" xfId="1794"/>
    <cellStyle name="Заголовок 3 29" xfId="1795"/>
    <cellStyle name="Заголовок 3 3" xfId="1796"/>
    <cellStyle name="Заголовок 3 30" xfId="1797"/>
    <cellStyle name="Заголовок 3 31" xfId="1798"/>
    <cellStyle name="Заголовок 3 32" xfId="1799"/>
    <cellStyle name="Заголовок 3 33" xfId="1800"/>
    <cellStyle name="Заголовок 3 34" xfId="1801"/>
    <cellStyle name="Заголовок 3 35" xfId="1802"/>
    <cellStyle name="Заголовок 3 36" xfId="1803"/>
    <cellStyle name="Заголовок 3 37" xfId="1804"/>
    <cellStyle name="Заголовок 3 38" xfId="1805"/>
    <cellStyle name="Заголовок 3 39" xfId="1806"/>
    <cellStyle name="Заголовок 3 4" xfId="1807"/>
    <cellStyle name="Заголовок 3 40" xfId="1808"/>
    <cellStyle name="Заголовок 3 41" xfId="1809"/>
    <cellStyle name="Заголовок 3 42" xfId="1810"/>
    <cellStyle name="Заголовок 3 43" xfId="1811"/>
    <cellStyle name="Заголовок 3 5" xfId="1812"/>
    <cellStyle name="Заголовок 3 6" xfId="1813"/>
    <cellStyle name="Заголовок 3 7" xfId="1814"/>
    <cellStyle name="Заголовок 3 8" xfId="1815"/>
    <cellStyle name="Заголовок 3 9" xfId="1816"/>
    <cellStyle name="Заголовок 4" xfId="1817" builtinId="19" customBuiltin="1"/>
    <cellStyle name="Заголовок 4 10" xfId="1818"/>
    <cellStyle name="Заголовок 4 11" xfId="1819"/>
    <cellStyle name="Заголовок 4 12" xfId="1820"/>
    <cellStyle name="Заголовок 4 13" xfId="1821"/>
    <cellStyle name="Заголовок 4 14" xfId="1822"/>
    <cellStyle name="Заголовок 4 15" xfId="1823"/>
    <cellStyle name="Заголовок 4 16" xfId="1824"/>
    <cellStyle name="Заголовок 4 17" xfId="1825"/>
    <cellStyle name="Заголовок 4 18" xfId="1826"/>
    <cellStyle name="Заголовок 4 19" xfId="1827"/>
    <cellStyle name="Заголовок 4 2" xfId="1828"/>
    <cellStyle name="Заголовок 4 20" xfId="1829"/>
    <cellStyle name="Заголовок 4 21" xfId="1830"/>
    <cellStyle name="Заголовок 4 22" xfId="1831"/>
    <cellStyle name="Заголовок 4 23" xfId="1832"/>
    <cellStyle name="Заголовок 4 24" xfId="1833"/>
    <cellStyle name="Заголовок 4 25" xfId="1834"/>
    <cellStyle name="Заголовок 4 26" xfId="1835"/>
    <cellStyle name="Заголовок 4 27" xfId="1836"/>
    <cellStyle name="Заголовок 4 28" xfId="1837"/>
    <cellStyle name="Заголовок 4 29" xfId="1838"/>
    <cellStyle name="Заголовок 4 3" xfId="1839"/>
    <cellStyle name="Заголовок 4 30" xfId="1840"/>
    <cellStyle name="Заголовок 4 31" xfId="1841"/>
    <cellStyle name="Заголовок 4 32" xfId="1842"/>
    <cellStyle name="Заголовок 4 33" xfId="1843"/>
    <cellStyle name="Заголовок 4 34" xfId="1844"/>
    <cellStyle name="Заголовок 4 35" xfId="1845"/>
    <cellStyle name="Заголовок 4 36" xfId="1846"/>
    <cellStyle name="Заголовок 4 37" xfId="1847"/>
    <cellStyle name="Заголовок 4 38" xfId="1848"/>
    <cellStyle name="Заголовок 4 39" xfId="1849"/>
    <cellStyle name="Заголовок 4 4" xfId="1850"/>
    <cellStyle name="Заголовок 4 40" xfId="1851"/>
    <cellStyle name="Заголовок 4 41" xfId="1852"/>
    <cellStyle name="Заголовок 4 42" xfId="1853"/>
    <cellStyle name="Заголовок 4 43" xfId="1854"/>
    <cellStyle name="Заголовок 4 5" xfId="1855"/>
    <cellStyle name="Заголовок 4 6" xfId="1856"/>
    <cellStyle name="Заголовок 4 7" xfId="1857"/>
    <cellStyle name="Заголовок 4 8" xfId="1858"/>
    <cellStyle name="Заголовок 4 9" xfId="1859"/>
    <cellStyle name="Итог" xfId="1860" builtinId="25" customBuiltin="1"/>
    <cellStyle name="Итог 10" xfId="1861"/>
    <cellStyle name="Итог 11" xfId="1862"/>
    <cellStyle name="Итог 12" xfId="1863"/>
    <cellStyle name="Итог 13" xfId="1864"/>
    <cellStyle name="Итог 14" xfId="1865"/>
    <cellStyle name="Итог 15" xfId="1866"/>
    <cellStyle name="Итог 16" xfId="1867"/>
    <cellStyle name="Итог 17" xfId="1868"/>
    <cellStyle name="Итог 18" xfId="1869"/>
    <cellStyle name="Итог 19" xfId="1870"/>
    <cellStyle name="Итог 2" xfId="1871"/>
    <cellStyle name="Итог 20" xfId="1872"/>
    <cellStyle name="Итог 21" xfId="1873"/>
    <cellStyle name="Итог 22" xfId="1874"/>
    <cellStyle name="Итог 23" xfId="1875"/>
    <cellStyle name="Итог 24" xfId="1876"/>
    <cellStyle name="Итог 25" xfId="1877"/>
    <cellStyle name="Итог 26" xfId="1878"/>
    <cellStyle name="Итог 27" xfId="1879"/>
    <cellStyle name="Итог 28" xfId="1880"/>
    <cellStyle name="Итог 29" xfId="1881"/>
    <cellStyle name="Итог 3" xfId="1882"/>
    <cellStyle name="Итог 30" xfId="1883"/>
    <cellStyle name="Итог 31" xfId="1884"/>
    <cellStyle name="Итог 32" xfId="1885"/>
    <cellStyle name="Итог 33" xfId="1886"/>
    <cellStyle name="Итог 34" xfId="1887"/>
    <cellStyle name="Итог 35" xfId="1888"/>
    <cellStyle name="Итог 36" xfId="1889"/>
    <cellStyle name="Итог 37" xfId="1890"/>
    <cellStyle name="Итог 38" xfId="1891"/>
    <cellStyle name="Итог 39" xfId="1892"/>
    <cellStyle name="Итог 4" xfId="1893"/>
    <cellStyle name="Итог 40" xfId="1894"/>
    <cellStyle name="Итог 41" xfId="1895"/>
    <cellStyle name="Итог 42" xfId="1896"/>
    <cellStyle name="Итог 43" xfId="1897"/>
    <cellStyle name="Итог 5" xfId="1898"/>
    <cellStyle name="Итог 6" xfId="1899"/>
    <cellStyle name="Итог 7" xfId="1900"/>
    <cellStyle name="Итог 8" xfId="1901"/>
    <cellStyle name="Итог 9" xfId="1902"/>
    <cellStyle name="Итоги" xfId="2434"/>
    <cellStyle name="ИтогоБИМ" xfId="2435"/>
    <cellStyle name="Контрольная ячейка" xfId="1903" builtinId="23" customBuiltin="1"/>
    <cellStyle name="Контрольная ячейка 10" xfId="1904"/>
    <cellStyle name="Контрольная ячейка 11" xfId="1905"/>
    <cellStyle name="Контрольная ячейка 12" xfId="1906"/>
    <cellStyle name="Контрольная ячейка 13" xfId="1907"/>
    <cellStyle name="Контрольная ячейка 14" xfId="1908"/>
    <cellStyle name="Контрольная ячейка 15" xfId="1909"/>
    <cellStyle name="Контрольная ячейка 16" xfId="1910"/>
    <cellStyle name="Контрольная ячейка 17" xfId="1911"/>
    <cellStyle name="Контрольная ячейка 18" xfId="1912"/>
    <cellStyle name="Контрольная ячейка 19" xfId="1913"/>
    <cellStyle name="Контрольная ячейка 2" xfId="1914"/>
    <cellStyle name="Контрольная ячейка 20" xfId="1915"/>
    <cellStyle name="Контрольная ячейка 21" xfId="1916"/>
    <cellStyle name="Контрольная ячейка 22" xfId="1917"/>
    <cellStyle name="Контрольная ячейка 23" xfId="1918"/>
    <cellStyle name="Контрольная ячейка 24" xfId="1919"/>
    <cellStyle name="Контрольная ячейка 25" xfId="1920"/>
    <cellStyle name="Контрольная ячейка 26" xfId="1921"/>
    <cellStyle name="Контрольная ячейка 27" xfId="1922"/>
    <cellStyle name="Контрольная ячейка 28" xfId="1923"/>
    <cellStyle name="Контрольная ячейка 29" xfId="1924"/>
    <cellStyle name="Контрольная ячейка 3" xfId="1925"/>
    <cellStyle name="Контрольная ячейка 30" xfId="1926"/>
    <cellStyle name="Контрольная ячейка 31" xfId="1927"/>
    <cellStyle name="Контрольная ячейка 32" xfId="1928"/>
    <cellStyle name="Контрольная ячейка 33" xfId="1929"/>
    <cellStyle name="Контрольная ячейка 34" xfId="1930"/>
    <cellStyle name="Контрольная ячейка 35" xfId="1931"/>
    <cellStyle name="Контрольная ячейка 36" xfId="1932"/>
    <cellStyle name="Контрольная ячейка 37" xfId="1933"/>
    <cellStyle name="Контрольная ячейка 38" xfId="1934"/>
    <cellStyle name="Контрольная ячейка 39" xfId="1935"/>
    <cellStyle name="Контрольная ячейка 4" xfId="1936"/>
    <cellStyle name="Контрольная ячейка 40" xfId="1937"/>
    <cellStyle name="Контрольная ячейка 41" xfId="1938"/>
    <cellStyle name="Контрольная ячейка 42" xfId="1939"/>
    <cellStyle name="Контрольная ячейка 43" xfId="1940"/>
    <cellStyle name="Контрольная ячейка 5" xfId="1941"/>
    <cellStyle name="Контрольная ячейка 6" xfId="1942"/>
    <cellStyle name="Контрольная ячейка 7" xfId="1943"/>
    <cellStyle name="Контрольная ячейка 8" xfId="1944"/>
    <cellStyle name="Контрольная ячейка 9" xfId="1945"/>
    <cellStyle name="Название" xfId="1946" builtinId="15" customBuiltin="1"/>
    <cellStyle name="Название 10" xfId="1947"/>
    <cellStyle name="Название 11" xfId="1948"/>
    <cellStyle name="Название 12" xfId="1949"/>
    <cellStyle name="Название 13" xfId="1950"/>
    <cellStyle name="Название 14" xfId="1951"/>
    <cellStyle name="Название 15" xfId="1952"/>
    <cellStyle name="Название 16" xfId="1953"/>
    <cellStyle name="Название 17" xfId="1954"/>
    <cellStyle name="Название 18" xfId="1955"/>
    <cellStyle name="Название 19" xfId="1956"/>
    <cellStyle name="Название 2" xfId="1957"/>
    <cellStyle name="Название 20" xfId="1958"/>
    <cellStyle name="Название 21" xfId="1959"/>
    <cellStyle name="Название 22" xfId="1960"/>
    <cellStyle name="Название 23" xfId="1961"/>
    <cellStyle name="Название 24" xfId="1962"/>
    <cellStyle name="Название 25" xfId="1963"/>
    <cellStyle name="Название 26" xfId="1964"/>
    <cellStyle name="Название 27" xfId="1965"/>
    <cellStyle name="Название 28" xfId="1966"/>
    <cellStyle name="Название 29" xfId="1967"/>
    <cellStyle name="Название 3" xfId="1968"/>
    <cellStyle name="Название 30" xfId="1969"/>
    <cellStyle name="Название 31" xfId="1970"/>
    <cellStyle name="Название 32" xfId="1971"/>
    <cellStyle name="Название 33" xfId="1972"/>
    <cellStyle name="Название 34" xfId="1973"/>
    <cellStyle name="Название 35" xfId="1974"/>
    <cellStyle name="Название 36" xfId="1975"/>
    <cellStyle name="Название 37" xfId="1976"/>
    <cellStyle name="Название 38" xfId="1977"/>
    <cellStyle name="Название 39" xfId="1978"/>
    <cellStyle name="Название 4" xfId="1979"/>
    <cellStyle name="Название 40" xfId="1980"/>
    <cellStyle name="Название 41" xfId="1981"/>
    <cellStyle name="Название 42" xfId="1982"/>
    <cellStyle name="Название 43" xfId="1983"/>
    <cellStyle name="Название 44" xfId="1984"/>
    <cellStyle name="Название 5" xfId="1985"/>
    <cellStyle name="Название 6" xfId="1986"/>
    <cellStyle name="Название 7" xfId="1987"/>
    <cellStyle name="Название 8" xfId="1988"/>
    <cellStyle name="Название 9" xfId="1989"/>
    <cellStyle name="Нейтральный" xfId="1990" builtinId="28" customBuiltin="1"/>
    <cellStyle name="Нейтральный 10" xfId="1991"/>
    <cellStyle name="Нейтральный 11" xfId="1992"/>
    <cellStyle name="Нейтральный 12" xfId="1993"/>
    <cellStyle name="Нейтральный 13" xfId="1994"/>
    <cellStyle name="Нейтральный 14" xfId="1995"/>
    <cellStyle name="Нейтральный 15" xfId="1996"/>
    <cellStyle name="Нейтральный 16" xfId="1997"/>
    <cellStyle name="Нейтральный 17" xfId="1998"/>
    <cellStyle name="Нейтральный 18" xfId="1999"/>
    <cellStyle name="Нейтральный 19" xfId="2000"/>
    <cellStyle name="Нейтральный 2" xfId="2001"/>
    <cellStyle name="Нейтральный 20" xfId="2002"/>
    <cellStyle name="Нейтральный 21" xfId="2003"/>
    <cellStyle name="Нейтральный 22" xfId="2004"/>
    <cellStyle name="Нейтральный 23" xfId="2005"/>
    <cellStyle name="Нейтральный 24" xfId="2006"/>
    <cellStyle name="Нейтральный 25" xfId="2007"/>
    <cellStyle name="Нейтральный 26" xfId="2008"/>
    <cellStyle name="Нейтральный 27" xfId="2009"/>
    <cellStyle name="Нейтральный 28" xfId="2010"/>
    <cellStyle name="Нейтральный 29" xfId="2011"/>
    <cellStyle name="Нейтральный 3" xfId="2012"/>
    <cellStyle name="Нейтральный 30" xfId="2013"/>
    <cellStyle name="Нейтральный 31" xfId="2014"/>
    <cellStyle name="Нейтральный 32" xfId="2015"/>
    <cellStyle name="Нейтральный 33" xfId="2016"/>
    <cellStyle name="Нейтральный 34" xfId="2017"/>
    <cellStyle name="Нейтральный 35" xfId="2018"/>
    <cellStyle name="Нейтральный 36" xfId="2019"/>
    <cellStyle name="Нейтральный 37" xfId="2020"/>
    <cellStyle name="Нейтральный 38" xfId="2021"/>
    <cellStyle name="Нейтральный 39" xfId="2022"/>
    <cellStyle name="Нейтральный 4" xfId="2023"/>
    <cellStyle name="Нейтральный 40" xfId="2024"/>
    <cellStyle name="Нейтральный 41" xfId="2025"/>
    <cellStyle name="Нейтральный 42" xfId="2026"/>
    <cellStyle name="Нейтральный 43" xfId="2027"/>
    <cellStyle name="Нейтральный 5" xfId="2028"/>
    <cellStyle name="Нейтральный 6" xfId="2029"/>
    <cellStyle name="Нейтральный 7" xfId="2030"/>
    <cellStyle name="Нейтральный 8" xfId="2031"/>
    <cellStyle name="Нейтральный 9" xfId="2032"/>
    <cellStyle name="Обычный" xfId="0" builtinId="0"/>
    <cellStyle name="Обычный 10" xfId="2033"/>
    <cellStyle name="Обычный 11" xfId="2034"/>
    <cellStyle name="Обычный 1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" xfId="2043"/>
    <cellStyle name="Обычный 2 2" xfId="2044"/>
    <cellStyle name="Обычный 2 2 2" xfId="2045"/>
    <cellStyle name="Обычный 2 2 3" xfId="2046"/>
    <cellStyle name="Обычный 2 2_17.2" xfId="2047"/>
    <cellStyle name="Обычный 2_17.1 перечень МКД" xfId="2048"/>
    <cellStyle name="Обычный 20" xfId="2049"/>
    <cellStyle name="Обычный 21" xfId="2050"/>
    <cellStyle name="Обычный 22" xfId="2051"/>
    <cellStyle name="Обычный 23" xfId="2052"/>
    <cellStyle name="Обычный 24" xfId="2053"/>
    <cellStyle name="Обычный 25" xfId="2054"/>
    <cellStyle name="Обычный 26" xfId="2055"/>
    <cellStyle name="Обычный 27" xfId="2056"/>
    <cellStyle name="Обычный 28" xfId="2057"/>
    <cellStyle name="Обычный 29" xfId="2058"/>
    <cellStyle name="Обычный 3" xfId="2059"/>
    <cellStyle name="Обычный 3 2" xfId="2060"/>
    <cellStyle name="Обычный 3 2 2" xfId="2061"/>
    <cellStyle name="Обычный 3 2_Стоимость" xfId="2062"/>
    <cellStyle name="Обычный 3 3" xfId="2063"/>
    <cellStyle name="Обычный 3 3 2" xfId="2064"/>
    <cellStyle name="Обычный 3 3_Стоимость" xfId="2065"/>
    <cellStyle name="Обычный 3 4" xfId="2066"/>
    <cellStyle name="Обычный 3 5" xfId="2067"/>
    <cellStyle name="Обычный 3 6" xfId="2068"/>
    <cellStyle name="Обычный 3_17.2" xfId="2069"/>
    <cellStyle name="Обычный 30" xfId="2070"/>
    <cellStyle name="Обычный 31" xfId="2071"/>
    <cellStyle name="Обычный 32" xfId="2072"/>
    <cellStyle name="Обычный 33" xfId="2073"/>
    <cellStyle name="Обычный 34" xfId="2074"/>
    <cellStyle name="Обычный 35" xfId="2075"/>
    <cellStyle name="Обычный 36" xfId="2076"/>
    <cellStyle name="Обычный 37" xfId="2077"/>
    <cellStyle name="Обычный 38" xfId="2078"/>
    <cellStyle name="Обычный 39" xfId="2079"/>
    <cellStyle name="Обычный 4" xfId="2080"/>
    <cellStyle name="Обычный 4 2" xfId="2081"/>
    <cellStyle name="Обычный 4 2 2" xfId="2082"/>
    <cellStyle name="Обычный 4 2_Стоимость" xfId="2083"/>
    <cellStyle name="Обычный 4 3" xfId="2084"/>
    <cellStyle name="Обычный 4 3 2" xfId="2085"/>
    <cellStyle name="Обычный 4 3_Стоимость" xfId="2086"/>
    <cellStyle name="Обычный 4 4" xfId="2087"/>
    <cellStyle name="Обычный 4 5" xfId="2088"/>
    <cellStyle name="Обычный 4 6" xfId="2089"/>
    <cellStyle name="Обычный 4 7" xfId="2090"/>
    <cellStyle name="Обычный 4_Стоимость" xfId="2091"/>
    <cellStyle name="Обычный 40" xfId="2092"/>
    <cellStyle name="Обычный 41" xfId="2093"/>
    <cellStyle name="Обычный 42" xfId="2094"/>
    <cellStyle name="Обычный 43" xfId="2095"/>
    <cellStyle name="Обычный 44" xfId="2096"/>
    <cellStyle name="Обычный 45" xfId="2097"/>
    <cellStyle name="Обычный 46" xfId="2098"/>
    <cellStyle name="Обычный 47" xfId="2099"/>
    <cellStyle name="Обычный 48" xfId="2100"/>
    <cellStyle name="Обычный 49" xfId="2101"/>
    <cellStyle name="Обычный 5" xfId="2102"/>
    <cellStyle name="Обычный 50" xfId="2103"/>
    <cellStyle name="Обычный 51" xfId="2104"/>
    <cellStyle name="Обычный 52" xfId="2105"/>
    <cellStyle name="Обычный 53" xfId="2106"/>
    <cellStyle name="Обычный 54" xfId="2107"/>
    <cellStyle name="Обычный 55" xfId="2108"/>
    <cellStyle name="Обычный 6" xfId="2109"/>
    <cellStyle name="Обычный 6 2" xfId="2110"/>
    <cellStyle name="Обычный 6 2 2" xfId="2111"/>
    <cellStyle name="Обычный 6 2_Стоимость" xfId="2112"/>
    <cellStyle name="Обычный 6 3" xfId="2113"/>
    <cellStyle name="Обычный 6 3 2" xfId="2114"/>
    <cellStyle name="Обычный 6 3_Стоимость" xfId="2115"/>
    <cellStyle name="Обычный 6 4" xfId="2116"/>
    <cellStyle name="Обычный 6 5" xfId="2117"/>
    <cellStyle name="Обычный 6 6" xfId="2118"/>
    <cellStyle name="Обычный 6_Стоимость" xfId="2119"/>
    <cellStyle name="Обычный 7" xfId="2120"/>
    <cellStyle name="Обычный 7 2" xfId="2121"/>
    <cellStyle name="Обычный 7 2 2" xfId="2122"/>
    <cellStyle name="Обычный 7 2_Стоимость" xfId="2123"/>
    <cellStyle name="Обычный 7 3" xfId="2124"/>
    <cellStyle name="Обычный 7 3 2" xfId="2125"/>
    <cellStyle name="Обычный 7 3_Стоимость" xfId="2126"/>
    <cellStyle name="Обычный 7 4" xfId="2127"/>
    <cellStyle name="Обычный 7 5" xfId="2128"/>
    <cellStyle name="Обычный 7_Стоимость" xfId="2129"/>
    <cellStyle name="Обычный 8" xfId="2130"/>
    <cellStyle name="Обычный 8 2" xfId="2131"/>
    <cellStyle name="Обычный 8_Приложение 1" xfId="2132"/>
    <cellStyle name="Обычный 9" xfId="2133"/>
    <cellStyle name="Обычный_17.2 виды ремонта" xfId="2134"/>
    <cellStyle name="Обычный_Лист2" xfId="2135"/>
    <cellStyle name="Плохой" xfId="2136" builtinId="27" customBuiltin="1"/>
    <cellStyle name="Плохой 10" xfId="2137"/>
    <cellStyle name="Плохой 11" xfId="2138"/>
    <cellStyle name="Плохой 12" xfId="2139"/>
    <cellStyle name="Плохой 13" xfId="2140"/>
    <cellStyle name="Плохой 14" xfId="2141"/>
    <cellStyle name="Плохой 15" xfId="2142"/>
    <cellStyle name="Плохой 16" xfId="2143"/>
    <cellStyle name="Плохой 17" xfId="2144"/>
    <cellStyle name="Плохой 18" xfId="2145"/>
    <cellStyle name="Плохой 19" xfId="2146"/>
    <cellStyle name="Плохой 2" xfId="2147"/>
    <cellStyle name="Плохой 20" xfId="2148"/>
    <cellStyle name="Плохой 21" xfId="2149"/>
    <cellStyle name="Плохой 22" xfId="2150"/>
    <cellStyle name="Плохой 23" xfId="2151"/>
    <cellStyle name="Плохой 24" xfId="2152"/>
    <cellStyle name="Плохой 25" xfId="2153"/>
    <cellStyle name="Плохой 26" xfId="2154"/>
    <cellStyle name="Плохой 27" xfId="2155"/>
    <cellStyle name="Плохой 28" xfId="2156"/>
    <cellStyle name="Плохой 29" xfId="2157"/>
    <cellStyle name="Плохой 3" xfId="2158"/>
    <cellStyle name="Плохой 30" xfId="2159"/>
    <cellStyle name="Плохой 31" xfId="2160"/>
    <cellStyle name="Плохой 32" xfId="2161"/>
    <cellStyle name="Плохой 33" xfId="2162"/>
    <cellStyle name="Плохой 34" xfId="2163"/>
    <cellStyle name="Плохой 35" xfId="2164"/>
    <cellStyle name="Плохой 36" xfId="2165"/>
    <cellStyle name="Плохой 37" xfId="2166"/>
    <cellStyle name="Плохой 38" xfId="2167"/>
    <cellStyle name="Плохой 39" xfId="2168"/>
    <cellStyle name="Плохой 4" xfId="2169"/>
    <cellStyle name="Плохой 40" xfId="2170"/>
    <cellStyle name="Плохой 41" xfId="2171"/>
    <cellStyle name="Плохой 42" xfId="2172"/>
    <cellStyle name="Плохой 43" xfId="2173"/>
    <cellStyle name="Плохой 5" xfId="2174"/>
    <cellStyle name="Плохой 6" xfId="2175"/>
    <cellStyle name="Плохой 7" xfId="2176"/>
    <cellStyle name="Плохой 8" xfId="2177"/>
    <cellStyle name="Плохой 9" xfId="2178"/>
    <cellStyle name="Пояснение" xfId="2179" builtinId="53" customBuiltin="1"/>
    <cellStyle name="Пояснение 10" xfId="2180"/>
    <cellStyle name="Пояснение 11" xfId="2181"/>
    <cellStyle name="Пояснение 12" xfId="2182"/>
    <cellStyle name="Пояснение 13" xfId="2183"/>
    <cellStyle name="Пояснение 14" xfId="2184"/>
    <cellStyle name="Пояснение 15" xfId="2185"/>
    <cellStyle name="Пояснение 16" xfId="2186"/>
    <cellStyle name="Пояснение 17" xfId="2187"/>
    <cellStyle name="Пояснение 18" xfId="2188"/>
    <cellStyle name="Пояснение 19" xfId="2189"/>
    <cellStyle name="Пояснение 2" xfId="2190"/>
    <cellStyle name="Пояснение 20" xfId="2191"/>
    <cellStyle name="Пояснение 21" xfId="2192"/>
    <cellStyle name="Пояснение 22" xfId="2193"/>
    <cellStyle name="Пояснение 23" xfId="2194"/>
    <cellStyle name="Пояснение 24" xfId="2195"/>
    <cellStyle name="Пояснение 25" xfId="2196"/>
    <cellStyle name="Пояснение 26" xfId="2197"/>
    <cellStyle name="Пояснение 27" xfId="2198"/>
    <cellStyle name="Пояснение 28" xfId="2199"/>
    <cellStyle name="Пояснение 29" xfId="2200"/>
    <cellStyle name="Пояснение 3" xfId="2201"/>
    <cellStyle name="Пояснение 30" xfId="2202"/>
    <cellStyle name="Пояснение 31" xfId="2203"/>
    <cellStyle name="Пояснение 32" xfId="2204"/>
    <cellStyle name="Пояснение 33" xfId="2205"/>
    <cellStyle name="Пояснение 34" xfId="2206"/>
    <cellStyle name="Пояснение 35" xfId="2207"/>
    <cellStyle name="Пояснение 36" xfId="2208"/>
    <cellStyle name="Пояснение 37" xfId="2209"/>
    <cellStyle name="Пояснение 38" xfId="2210"/>
    <cellStyle name="Пояснение 39" xfId="2211"/>
    <cellStyle name="Пояснение 4" xfId="2212"/>
    <cellStyle name="Пояснение 40" xfId="2213"/>
    <cellStyle name="Пояснение 41" xfId="2214"/>
    <cellStyle name="Пояснение 42" xfId="2215"/>
    <cellStyle name="Пояснение 43" xfId="2216"/>
    <cellStyle name="Пояснение 5" xfId="2217"/>
    <cellStyle name="Пояснение 6" xfId="2218"/>
    <cellStyle name="Пояснение 7" xfId="2219"/>
    <cellStyle name="Пояснение 8" xfId="2220"/>
    <cellStyle name="Пояснение 9" xfId="2221"/>
    <cellStyle name="Примечание" xfId="2222" builtinId="10" customBuiltin="1"/>
    <cellStyle name="Примечание 10" xfId="2223"/>
    <cellStyle name="Примечание 11" xfId="2224"/>
    <cellStyle name="Примечание 12" xfId="2225"/>
    <cellStyle name="Примечание 13" xfId="2226"/>
    <cellStyle name="Примечание 14" xfId="2227"/>
    <cellStyle name="Примечание 15" xfId="2228"/>
    <cellStyle name="Примечание 16" xfId="2229"/>
    <cellStyle name="Примечание 17" xfId="2230"/>
    <cellStyle name="Примечание 18" xfId="2231"/>
    <cellStyle name="Примечание 19" xfId="2232"/>
    <cellStyle name="Примечание 2" xfId="2233"/>
    <cellStyle name="Примечание 20" xfId="2234"/>
    <cellStyle name="Примечание 21" xfId="2235"/>
    <cellStyle name="Примечание 22" xfId="2236"/>
    <cellStyle name="Примечание 23" xfId="2237"/>
    <cellStyle name="Примечание 24" xfId="2238"/>
    <cellStyle name="Примечание 25" xfId="2239"/>
    <cellStyle name="Примечание 26" xfId="2240"/>
    <cellStyle name="Примечание 27" xfId="2241"/>
    <cellStyle name="Примечание 28" xfId="2242"/>
    <cellStyle name="Примечание 29" xfId="2243"/>
    <cellStyle name="Примечание 3" xfId="2244"/>
    <cellStyle name="Примечание 30" xfId="2245"/>
    <cellStyle name="Примечание 31" xfId="2246"/>
    <cellStyle name="Примечание 32" xfId="2247"/>
    <cellStyle name="Примечание 33" xfId="2248"/>
    <cellStyle name="Примечание 34" xfId="2249"/>
    <cellStyle name="Примечание 35" xfId="2250"/>
    <cellStyle name="Примечание 36" xfId="2251"/>
    <cellStyle name="Примечание 37" xfId="2252"/>
    <cellStyle name="Примечание 38" xfId="2253"/>
    <cellStyle name="Примечание 39" xfId="2254"/>
    <cellStyle name="Примечание 4" xfId="2255"/>
    <cellStyle name="Примечание 40" xfId="2256"/>
    <cellStyle name="Примечание 41" xfId="2257"/>
    <cellStyle name="Примечание 42" xfId="2258"/>
    <cellStyle name="Примечание 43" xfId="2259"/>
    <cellStyle name="Примечание 44" xfId="2260"/>
    <cellStyle name="Примечание 5" xfId="2261"/>
    <cellStyle name="Примечание 6" xfId="2262"/>
    <cellStyle name="Примечание 7" xfId="2263"/>
    <cellStyle name="Примечание 8" xfId="2264"/>
    <cellStyle name="Примечание 9" xfId="2265"/>
    <cellStyle name="Процентный 2" xfId="2266"/>
    <cellStyle name="Процентный 2 2" xfId="2267"/>
    <cellStyle name="Процентный 2_Приложение 1" xfId="2268"/>
    <cellStyle name="Процентный 3" xfId="2269"/>
    <cellStyle name="Процентный 3 2" xfId="2270"/>
    <cellStyle name="Процентный 3_Приложение 1" xfId="2271"/>
    <cellStyle name="Связанная ячейка" xfId="2272" builtinId="24" customBuiltin="1"/>
    <cellStyle name="Связанная ячейка 10" xfId="2273"/>
    <cellStyle name="Связанная ячейка 11" xfId="2274"/>
    <cellStyle name="Связанная ячейка 12" xfId="2275"/>
    <cellStyle name="Связанная ячейка 13" xfId="2276"/>
    <cellStyle name="Связанная ячейка 14" xfId="2277"/>
    <cellStyle name="Связанная ячейка 15" xfId="2278"/>
    <cellStyle name="Связанная ячейка 16" xfId="2279"/>
    <cellStyle name="Связанная ячейка 17" xfId="2280"/>
    <cellStyle name="Связанная ячейка 18" xfId="2281"/>
    <cellStyle name="Связанная ячейка 19" xfId="2282"/>
    <cellStyle name="Связанная ячейка 2" xfId="2283"/>
    <cellStyle name="Связанная ячейка 20" xfId="2284"/>
    <cellStyle name="Связанная ячейка 21" xfId="2285"/>
    <cellStyle name="Связанная ячейка 22" xfId="2286"/>
    <cellStyle name="Связанная ячейка 23" xfId="2287"/>
    <cellStyle name="Связанная ячейка 24" xfId="2288"/>
    <cellStyle name="Связанная ячейка 25" xfId="2289"/>
    <cellStyle name="Связанная ячейка 26" xfId="2290"/>
    <cellStyle name="Связанная ячейка 27" xfId="2291"/>
    <cellStyle name="Связанная ячейка 28" xfId="2292"/>
    <cellStyle name="Связанная ячейка 29" xfId="2293"/>
    <cellStyle name="Связанная ячейка 3" xfId="2294"/>
    <cellStyle name="Связанная ячейка 30" xfId="2295"/>
    <cellStyle name="Связанная ячейка 31" xfId="2296"/>
    <cellStyle name="Связанная ячейка 32" xfId="2297"/>
    <cellStyle name="Связанная ячейка 33" xfId="2298"/>
    <cellStyle name="Связанная ячейка 34" xfId="2299"/>
    <cellStyle name="Связанная ячейка 35" xfId="2300"/>
    <cellStyle name="Связанная ячейка 36" xfId="2301"/>
    <cellStyle name="Связанная ячейка 37" xfId="2302"/>
    <cellStyle name="Связанная ячейка 38" xfId="2303"/>
    <cellStyle name="Связанная ячейка 39" xfId="2304"/>
    <cellStyle name="Связанная ячейка 4" xfId="2305"/>
    <cellStyle name="Связанная ячейка 40" xfId="2306"/>
    <cellStyle name="Связанная ячейка 41" xfId="2307"/>
    <cellStyle name="Связанная ячейка 42" xfId="2308"/>
    <cellStyle name="Связанная ячейка 43" xfId="2309"/>
    <cellStyle name="Связанная ячейка 5" xfId="2310"/>
    <cellStyle name="Связанная ячейка 6" xfId="2311"/>
    <cellStyle name="Связанная ячейка 7" xfId="2312"/>
    <cellStyle name="Связанная ячейка 8" xfId="2313"/>
    <cellStyle name="Связанная ячейка 9" xfId="2314"/>
    <cellStyle name="Стиль 1" xfId="2315"/>
    <cellStyle name="Текст предупреждения" xfId="2316" builtinId="11" customBuiltin="1"/>
    <cellStyle name="Текст предупреждения 10" xfId="2317"/>
    <cellStyle name="Текст предупреждения 11" xfId="2318"/>
    <cellStyle name="Текст предупреждения 12" xfId="2319"/>
    <cellStyle name="Текст предупреждения 13" xfId="2320"/>
    <cellStyle name="Текст предупреждения 14" xfId="2321"/>
    <cellStyle name="Текст предупреждения 15" xfId="2322"/>
    <cellStyle name="Текст предупреждения 16" xfId="2323"/>
    <cellStyle name="Текст предупреждения 17" xfId="2324"/>
    <cellStyle name="Текст предупреждения 18" xfId="2325"/>
    <cellStyle name="Текст предупреждения 19" xfId="2326"/>
    <cellStyle name="Текст предупреждения 2" xfId="2327"/>
    <cellStyle name="Текст предупреждения 20" xfId="2328"/>
    <cellStyle name="Текст предупреждения 21" xfId="2329"/>
    <cellStyle name="Текст предупреждения 22" xfId="2330"/>
    <cellStyle name="Текст предупреждения 23" xfId="2331"/>
    <cellStyle name="Текст предупреждения 24" xfId="2332"/>
    <cellStyle name="Текст предупреждения 25" xfId="2333"/>
    <cellStyle name="Текст предупреждения 26" xfId="2334"/>
    <cellStyle name="Текст предупреждения 27" xfId="2335"/>
    <cellStyle name="Текст предупреждения 28" xfId="2336"/>
    <cellStyle name="Текст предупреждения 29" xfId="2337"/>
    <cellStyle name="Текст предупреждения 3" xfId="2338"/>
    <cellStyle name="Текст предупреждения 30" xfId="2339"/>
    <cellStyle name="Текст предупреждения 31" xfId="2340"/>
    <cellStyle name="Текст предупреждения 32" xfId="2341"/>
    <cellStyle name="Текст предупреждения 33" xfId="2342"/>
    <cellStyle name="Текст предупреждения 34" xfId="2343"/>
    <cellStyle name="Текст предупреждения 35" xfId="2344"/>
    <cellStyle name="Текст предупреждения 36" xfId="2345"/>
    <cellStyle name="Текст предупреждения 37" xfId="2346"/>
    <cellStyle name="Текст предупреждения 38" xfId="2347"/>
    <cellStyle name="Текст предупреждения 39" xfId="2348"/>
    <cellStyle name="Текст предупреждения 4" xfId="2349"/>
    <cellStyle name="Текст предупреждения 40" xfId="2350"/>
    <cellStyle name="Текст предупреждения 41" xfId="2351"/>
    <cellStyle name="Текст предупреждения 42" xfId="2352"/>
    <cellStyle name="Текст предупреждения 43" xfId="2353"/>
    <cellStyle name="Текст предупреждения 5" xfId="2354"/>
    <cellStyle name="Текст предупреждения 6" xfId="2355"/>
    <cellStyle name="Текст предупреждения 7" xfId="2356"/>
    <cellStyle name="Текст предупреждения 8" xfId="2357"/>
    <cellStyle name="Текст предупреждения 9" xfId="2358"/>
    <cellStyle name="Финансовый" xfId="2403" builtinId="3"/>
    <cellStyle name="Финансовый 2" xfId="2359"/>
    <cellStyle name="Хороший" xfId="2360" builtinId="26" customBuiltin="1"/>
    <cellStyle name="Хороший 10" xfId="2361"/>
    <cellStyle name="Хороший 11" xfId="2362"/>
    <cellStyle name="Хороший 12" xfId="2363"/>
    <cellStyle name="Хороший 13" xfId="2364"/>
    <cellStyle name="Хороший 14" xfId="2365"/>
    <cellStyle name="Хороший 15" xfId="2366"/>
    <cellStyle name="Хороший 16" xfId="2367"/>
    <cellStyle name="Хороший 17" xfId="2368"/>
    <cellStyle name="Хороший 18" xfId="2369"/>
    <cellStyle name="Хороший 19" xfId="2370"/>
    <cellStyle name="Хороший 2" xfId="2371"/>
    <cellStyle name="Хороший 20" xfId="2372"/>
    <cellStyle name="Хороший 21" xfId="2373"/>
    <cellStyle name="Хороший 22" xfId="2374"/>
    <cellStyle name="Хороший 23" xfId="2375"/>
    <cellStyle name="Хороший 24" xfId="2376"/>
    <cellStyle name="Хороший 25" xfId="2377"/>
    <cellStyle name="Хороший 26" xfId="2378"/>
    <cellStyle name="Хороший 27" xfId="2379"/>
    <cellStyle name="Хороший 28" xfId="2380"/>
    <cellStyle name="Хороший 29" xfId="2381"/>
    <cellStyle name="Хороший 3" xfId="2382"/>
    <cellStyle name="Хороший 30" xfId="2383"/>
    <cellStyle name="Хороший 31" xfId="2384"/>
    <cellStyle name="Хороший 32" xfId="2385"/>
    <cellStyle name="Хороший 33" xfId="2386"/>
    <cellStyle name="Хороший 34" xfId="2387"/>
    <cellStyle name="Хороший 35" xfId="2388"/>
    <cellStyle name="Хороший 36" xfId="2389"/>
    <cellStyle name="Хороший 37" xfId="2390"/>
    <cellStyle name="Хороший 38" xfId="2391"/>
    <cellStyle name="Хороший 39" xfId="2392"/>
    <cellStyle name="Хороший 4" xfId="2393"/>
    <cellStyle name="Хороший 40" xfId="2394"/>
    <cellStyle name="Хороший 41" xfId="2395"/>
    <cellStyle name="Хороший 42" xfId="2396"/>
    <cellStyle name="Хороший 43" xfId="2397"/>
    <cellStyle name="Хороший 5" xfId="2398"/>
    <cellStyle name="Хороший 6" xfId="2399"/>
    <cellStyle name="Хороший 7" xfId="2400"/>
    <cellStyle name="Хороший 8" xfId="2401"/>
    <cellStyle name="Хороший 9" xfId="2402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X356"/>
  <sheetViews>
    <sheetView view="pageBreakPreview" topLeftCell="E3" zoomScale="150" zoomScaleNormal="150" zoomScaleSheetLayoutView="150" workbookViewId="0">
      <selection activeCell="N7" sqref="N7:R7"/>
    </sheetView>
  </sheetViews>
  <sheetFormatPr defaultRowHeight="27.75" customHeight="1" x14ac:dyDescent="0.2"/>
  <cols>
    <col min="1" max="1" width="3.1640625" style="35" customWidth="1"/>
    <col min="2" max="2" width="39.33203125" style="36" customWidth="1"/>
    <col min="3" max="3" width="21.5" style="35" hidden="1" customWidth="1"/>
    <col min="4" max="4" width="10.83203125" style="35" hidden="1" customWidth="1"/>
    <col min="5" max="5" width="7.33203125" style="151" customWidth="1"/>
    <col min="6" max="6" width="3.6640625" style="151" customWidth="1"/>
    <col min="7" max="7" width="11.33203125" style="151" customWidth="1"/>
    <col min="8" max="9" width="2.33203125" style="151" customWidth="1"/>
    <col min="10" max="10" width="9" style="37" customWidth="1"/>
    <col min="11" max="11" width="8.5" style="37" customWidth="1"/>
    <col min="12" max="12" width="9" style="37" customWidth="1"/>
    <col min="13" max="13" width="7.1640625" style="67" customWidth="1"/>
    <col min="14" max="14" width="11.1640625" style="53" customWidth="1"/>
    <col min="15" max="17" width="8.83203125" style="53" customWidth="1"/>
    <col min="18" max="18" width="11.5" style="53" customWidth="1"/>
    <col min="19" max="19" width="8.33203125" style="53" customWidth="1"/>
    <col min="20" max="20" width="10.6640625" style="53" customWidth="1"/>
    <col min="21" max="21" width="5.5" style="38" customWidth="1"/>
    <col min="22" max="22" width="12.1640625" style="35" hidden="1" customWidth="1"/>
    <col min="23" max="23" width="10.33203125" style="39" hidden="1" customWidth="1"/>
    <col min="24" max="24" width="20.5" style="35" hidden="1" customWidth="1"/>
    <col min="25" max="16384" width="9.33203125" style="35"/>
  </cols>
  <sheetData>
    <row r="1" spans="1:24" ht="16.5" hidden="1" customHeight="1" x14ac:dyDescent="0.2">
      <c r="K1" s="191" t="s">
        <v>66</v>
      </c>
      <c r="L1" s="191"/>
      <c r="M1" s="191"/>
      <c r="N1" s="191"/>
      <c r="O1" s="191"/>
      <c r="P1" s="191"/>
      <c r="Q1" s="191"/>
      <c r="R1" s="191"/>
      <c r="S1" s="191"/>
      <c r="T1" s="191"/>
    </row>
    <row r="2" spans="1:24" ht="27.75" hidden="1" customHeight="1" x14ac:dyDescent="0.2">
      <c r="J2" s="40"/>
      <c r="K2" s="148"/>
      <c r="L2" s="148"/>
      <c r="M2" s="41"/>
      <c r="N2" s="42"/>
      <c r="O2" s="42"/>
      <c r="P2" s="42"/>
      <c r="Q2" s="42"/>
      <c r="R2" s="42"/>
      <c r="S2" s="42"/>
      <c r="T2" s="42"/>
      <c r="U2" s="43"/>
    </row>
    <row r="3" spans="1:24" ht="47.25" customHeight="1" x14ac:dyDescent="0.2">
      <c r="J3" s="40"/>
      <c r="K3" s="148"/>
      <c r="L3" s="148"/>
      <c r="M3" s="41"/>
      <c r="N3" s="42"/>
      <c r="O3" s="42"/>
      <c r="P3" s="42"/>
      <c r="Q3" s="42"/>
      <c r="R3" s="203" t="s">
        <v>201</v>
      </c>
      <c r="S3" s="203"/>
      <c r="T3" s="203"/>
      <c r="U3" s="203"/>
    </row>
    <row r="4" spans="1:24" ht="38.25" customHeight="1" x14ac:dyDescent="0.2">
      <c r="J4" s="40"/>
      <c r="K4" s="44"/>
      <c r="L4" s="44"/>
      <c r="M4" s="44"/>
      <c r="N4" s="203" t="s">
        <v>121</v>
      </c>
      <c r="O4" s="203"/>
      <c r="P4" s="203"/>
      <c r="Q4" s="203"/>
      <c r="R4" s="203"/>
      <c r="S4" s="203"/>
      <c r="T4" s="203"/>
      <c r="U4" s="203"/>
      <c r="V4" s="121"/>
    </row>
    <row r="5" spans="1:24" ht="1.5" customHeight="1" x14ac:dyDescent="0.2"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</row>
    <row r="6" spans="1:24" ht="12" customHeight="1" x14ac:dyDescent="0.2">
      <c r="A6" s="196" t="s">
        <v>186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</row>
    <row r="7" spans="1:24" ht="22.5" customHeight="1" x14ac:dyDescent="0.2">
      <c r="A7" s="201" t="s">
        <v>79</v>
      </c>
      <c r="B7" s="197" t="s">
        <v>7</v>
      </c>
      <c r="C7" s="153"/>
      <c r="D7" s="153"/>
      <c r="E7" s="201" t="s">
        <v>67</v>
      </c>
      <c r="F7" s="201"/>
      <c r="G7" s="195" t="s">
        <v>68</v>
      </c>
      <c r="H7" s="195" t="s">
        <v>69</v>
      </c>
      <c r="I7" s="195" t="s">
        <v>70</v>
      </c>
      <c r="J7" s="204" t="s">
        <v>8</v>
      </c>
      <c r="K7" s="200" t="s">
        <v>71</v>
      </c>
      <c r="L7" s="200"/>
      <c r="M7" s="208" t="s">
        <v>72</v>
      </c>
      <c r="N7" s="192" t="s">
        <v>9</v>
      </c>
      <c r="O7" s="192"/>
      <c r="P7" s="192"/>
      <c r="Q7" s="192"/>
      <c r="R7" s="192"/>
      <c r="S7" s="193" t="s">
        <v>73</v>
      </c>
      <c r="T7" s="205" t="s">
        <v>74</v>
      </c>
      <c r="U7" s="202" t="s">
        <v>75</v>
      </c>
    </row>
    <row r="8" spans="1:24" ht="18.75" customHeight="1" x14ac:dyDescent="0.2">
      <c r="A8" s="201"/>
      <c r="B8" s="198"/>
      <c r="C8" s="153"/>
      <c r="D8" s="153"/>
      <c r="E8" s="195" t="s">
        <v>85</v>
      </c>
      <c r="F8" s="195" t="s">
        <v>86</v>
      </c>
      <c r="G8" s="195"/>
      <c r="H8" s="195"/>
      <c r="I8" s="195"/>
      <c r="J8" s="204"/>
      <c r="K8" s="204" t="s">
        <v>80</v>
      </c>
      <c r="L8" s="204" t="s">
        <v>76</v>
      </c>
      <c r="M8" s="208"/>
      <c r="N8" s="193" t="s">
        <v>80</v>
      </c>
      <c r="O8" s="192" t="s">
        <v>90</v>
      </c>
      <c r="P8" s="192"/>
      <c r="Q8" s="192"/>
      <c r="R8" s="192"/>
      <c r="S8" s="193"/>
      <c r="T8" s="206"/>
      <c r="U8" s="202"/>
    </row>
    <row r="9" spans="1:24" ht="96.75" customHeight="1" x14ac:dyDescent="0.2">
      <c r="A9" s="201"/>
      <c r="B9" s="198"/>
      <c r="C9" s="153" t="s">
        <v>92</v>
      </c>
      <c r="D9" s="153" t="s">
        <v>93</v>
      </c>
      <c r="E9" s="195"/>
      <c r="F9" s="195"/>
      <c r="G9" s="195"/>
      <c r="H9" s="195"/>
      <c r="I9" s="195"/>
      <c r="J9" s="204"/>
      <c r="K9" s="204"/>
      <c r="L9" s="204"/>
      <c r="M9" s="208"/>
      <c r="N9" s="193"/>
      <c r="O9" s="150" t="s">
        <v>87</v>
      </c>
      <c r="P9" s="150" t="s">
        <v>88</v>
      </c>
      <c r="Q9" s="150" t="s">
        <v>89</v>
      </c>
      <c r="R9" s="150" t="s">
        <v>91</v>
      </c>
      <c r="S9" s="193"/>
      <c r="T9" s="207"/>
      <c r="U9" s="202"/>
    </row>
    <row r="10" spans="1:24" ht="15" customHeight="1" x14ac:dyDescent="0.2">
      <c r="A10" s="201"/>
      <c r="B10" s="199"/>
      <c r="C10" s="153"/>
      <c r="D10" s="153"/>
      <c r="E10" s="195"/>
      <c r="F10" s="195"/>
      <c r="G10" s="195"/>
      <c r="H10" s="195"/>
      <c r="I10" s="195"/>
      <c r="J10" s="152" t="s">
        <v>10</v>
      </c>
      <c r="K10" s="152" t="s">
        <v>10</v>
      </c>
      <c r="L10" s="152" t="s">
        <v>0</v>
      </c>
      <c r="M10" s="45" t="s">
        <v>11</v>
      </c>
      <c r="N10" s="149" t="s">
        <v>12</v>
      </c>
      <c r="O10" s="149" t="s">
        <v>12</v>
      </c>
      <c r="P10" s="149" t="s">
        <v>65</v>
      </c>
      <c r="Q10" s="149" t="s">
        <v>65</v>
      </c>
      <c r="R10" s="149" t="s">
        <v>65</v>
      </c>
      <c r="S10" s="149" t="s">
        <v>77</v>
      </c>
      <c r="T10" s="149" t="s">
        <v>77</v>
      </c>
      <c r="U10" s="202"/>
      <c r="W10" s="42"/>
    </row>
    <row r="11" spans="1:24" ht="12" customHeight="1" x14ac:dyDescent="0.2">
      <c r="A11" s="45">
        <v>1</v>
      </c>
      <c r="B11" s="45">
        <v>2</v>
      </c>
      <c r="C11" s="45"/>
      <c r="D11" s="45"/>
      <c r="E11" s="45">
        <v>3</v>
      </c>
      <c r="F11" s="45">
        <v>4</v>
      </c>
      <c r="G11" s="45">
        <v>5</v>
      </c>
      <c r="H11" s="45">
        <v>6</v>
      </c>
      <c r="I11" s="45">
        <v>7</v>
      </c>
      <c r="J11" s="46">
        <v>8</v>
      </c>
      <c r="K11" s="45">
        <v>9</v>
      </c>
      <c r="L11" s="46">
        <v>10</v>
      </c>
      <c r="M11" s="45">
        <v>11</v>
      </c>
      <c r="N11" s="46">
        <v>12</v>
      </c>
      <c r="O11" s="46">
        <v>13</v>
      </c>
      <c r="P11" s="46">
        <v>14</v>
      </c>
      <c r="Q11" s="46">
        <v>15</v>
      </c>
      <c r="R11" s="46">
        <v>16</v>
      </c>
      <c r="S11" s="46">
        <v>17</v>
      </c>
      <c r="T11" s="46">
        <v>18</v>
      </c>
      <c r="U11" s="47">
        <v>19</v>
      </c>
      <c r="V11" s="49"/>
    </row>
    <row r="12" spans="1:24" ht="11.25" customHeight="1" x14ac:dyDescent="0.2">
      <c r="A12" s="188" t="s">
        <v>114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90"/>
      <c r="V12" s="49"/>
      <c r="W12" s="54"/>
      <c r="X12" s="50"/>
    </row>
    <row r="13" spans="1:24" ht="9" customHeight="1" x14ac:dyDescent="0.2">
      <c r="A13" s="185" t="s">
        <v>51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7"/>
      <c r="V13" s="35" t="s">
        <v>125</v>
      </c>
    </row>
    <row r="14" spans="1:24" ht="9" customHeight="1" x14ac:dyDescent="0.2">
      <c r="A14" s="147">
        <v>116</v>
      </c>
      <c r="B14" s="58" t="s">
        <v>53</v>
      </c>
      <c r="C14" s="146" t="s">
        <v>113</v>
      </c>
      <c r="D14" s="146"/>
      <c r="E14" s="55">
        <v>1961</v>
      </c>
      <c r="F14" s="57"/>
      <c r="G14" s="51" t="s">
        <v>29</v>
      </c>
      <c r="H14" s="51">
        <v>3</v>
      </c>
      <c r="I14" s="51" t="s">
        <v>14</v>
      </c>
      <c r="J14" s="52">
        <v>1039.4000000000001</v>
      </c>
      <c r="K14" s="52">
        <v>965.6</v>
      </c>
      <c r="L14" s="52">
        <v>925.3</v>
      </c>
      <c r="M14" s="51">
        <v>35</v>
      </c>
      <c r="N14" s="60">
        <f>'Приложение 2'!E17</f>
        <v>2116645.38</v>
      </c>
      <c r="O14" s="149">
        <v>0</v>
      </c>
      <c r="P14" s="149">
        <v>0</v>
      </c>
      <c r="Q14" s="149">
        <v>0</v>
      </c>
      <c r="R14" s="149">
        <f t="shared" ref="R14:R21" si="0">N14</f>
        <v>2116645.38</v>
      </c>
      <c r="S14" s="149">
        <f>N14/K14</f>
        <v>2192.0519676884837</v>
      </c>
      <c r="T14" s="149">
        <f>4984.65+322.91</f>
        <v>5307.5599999999995</v>
      </c>
      <c r="U14" s="47" t="s">
        <v>57</v>
      </c>
      <c r="V14" s="53" t="e">
        <f>#REF!-#REF!</f>
        <v>#REF!</v>
      </c>
      <c r="W14" s="54"/>
    </row>
    <row r="15" spans="1:24" ht="9" customHeight="1" x14ac:dyDescent="0.2">
      <c r="A15" s="147">
        <v>117</v>
      </c>
      <c r="B15" s="58" t="s">
        <v>119</v>
      </c>
      <c r="C15" s="146" t="s">
        <v>112</v>
      </c>
      <c r="D15" s="146"/>
      <c r="E15" s="55">
        <v>1966</v>
      </c>
      <c r="F15" s="57"/>
      <c r="G15" s="51" t="s">
        <v>29</v>
      </c>
      <c r="H15" s="51">
        <v>4</v>
      </c>
      <c r="I15" s="51">
        <v>4</v>
      </c>
      <c r="J15" s="52">
        <v>2760.6</v>
      </c>
      <c r="K15" s="52">
        <v>2564.1999999999998</v>
      </c>
      <c r="L15" s="52">
        <v>2300.5</v>
      </c>
      <c r="M15" s="51">
        <v>95</v>
      </c>
      <c r="N15" s="60">
        <f>'Приложение 2'!E18</f>
        <v>3992588.78</v>
      </c>
      <c r="O15" s="149">
        <v>0</v>
      </c>
      <c r="P15" s="149">
        <v>0</v>
      </c>
      <c r="Q15" s="149">
        <v>0</v>
      </c>
      <c r="R15" s="149">
        <f t="shared" si="0"/>
        <v>3992588.78</v>
      </c>
      <c r="S15" s="149">
        <f t="shared" ref="S15:S23" si="1">N15/K15</f>
        <v>1557.0504562826613</v>
      </c>
      <c r="T15" s="149">
        <v>4503.95</v>
      </c>
      <c r="U15" s="47" t="s">
        <v>57</v>
      </c>
      <c r="V15" s="53" t="e">
        <f>#REF!-#REF!</f>
        <v>#REF!</v>
      </c>
      <c r="W15" s="54"/>
    </row>
    <row r="16" spans="1:24" ht="9" customHeight="1" x14ac:dyDescent="0.2">
      <c r="A16" s="147">
        <v>118</v>
      </c>
      <c r="B16" s="58" t="s">
        <v>62</v>
      </c>
      <c r="C16" s="146" t="s">
        <v>112</v>
      </c>
      <c r="D16" s="146"/>
      <c r="E16" s="55">
        <v>1953</v>
      </c>
      <c r="F16" s="57"/>
      <c r="G16" s="51" t="s">
        <v>29</v>
      </c>
      <c r="H16" s="51">
        <v>4</v>
      </c>
      <c r="I16" s="51">
        <v>4</v>
      </c>
      <c r="J16" s="52">
        <v>3958.4</v>
      </c>
      <c r="K16" s="52">
        <v>3577.8</v>
      </c>
      <c r="L16" s="52">
        <v>2792.5</v>
      </c>
      <c r="M16" s="51">
        <v>113</v>
      </c>
      <c r="N16" s="60">
        <f>'Приложение 2'!E19</f>
        <v>4303950.1500000004</v>
      </c>
      <c r="O16" s="149">
        <v>0</v>
      </c>
      <c r="P16" s="149">
        <v>0</v>
      </c>
      <c r="Q16" s="149">
        <v>0</v>
      </c>
      <c r="R16" s="149">
        <f t="shared" si="0"/>
        <v>4303950.1500000004</v>
      </c>
      <c r="S16" s="149">
        <f t="shared" si="1"/>
        <v>1202.9599614288111</v>
      </c>
      <c r="T16" s="149">
        <v>4503.95</v>
      </c>
      <c r="U16" s="47" t="s">
        <v>57</v>
      </c>
      <c r="V16" s="53" t="e">
        <f>#REF!-#REF!</f>
        <v>#REF!</v>
      </c>
      <c r="W16" s="54"/>
    </row>
    <row r="17" spans="1:23" ht="9" customHeight="1" x14ac:dyDescent="0.2">
      <c r="A17" s="147">
        <v>119</v>
      </c>
      <c r="B17" s="58" t="s">
        <v>63</v>
      </c>
      <c r="C17" s="146" t="s">
        <v>112</v>
      </c>
      <c r="D17" s="146"/>
      <c r="E17" s="55">
        <v>1917</v>
      </c>
      <c r="F17" s="57"/>
      <c r="G17" s="51" t="s">
        <v>29</v>
      </c>
      <c r="H17" s="51">
        <v>1</v>
      </c>
      <c r="I17" s="51">
        <v>4</v>
      </c>
      <c r="J17" s="52">
        <v>362.7</v>
      </c>
      <c r="K17" s="52">
        <v>340.1</v>
      </c>
      <c r="L17" s="52">
        <v>174.5</v>
      </c>
      <c r="M17" s="51">
        <v>10</v>
      </c>
      <c r="N17" s="60">
        <f>'Приложение 2'!E20</f>
        <v>1110243.6499999999</v>
      </c>
      <c r="O17" s="149">
        <v>0</v>
      </c>
      <c r="P17" s="149">
        <v>0</v>
      </c>
      <c r="Q17" s="149">
        <v>0</v>
      </c>
      <c r="R17" s="149">
        <f t="shared" si="0"/>
        <v>1110243.6499999999</v>
      </c>
      <c r="S17" s="149">
        <f t="shared" si="1"/>
        <v>3264.4623640105847</v>
      </c>
      <c r="T17" s="149">
        <v>4503.95</v>
      </c>
      <c r="U17" s="47" t="s">
        <v>57</v>
      </c>
      <c r="V17" s="53" t="e">
        <f>#REF!-#REF!</f>
        <v>#REF!</v>
      </c>
      <c r="W17" s="54"/>
    </row>
    <row r="18" spans="1:23" ht="9" customHeight="1" x14ac:dyDescent="0.2">
      <c r="A18" s="147">
        <v>120</v>
      </c>
      <c r="B18" s="58" t="s">
        <v>54</v>
      </c>
      <c r="C18" s="146" t="s">
        <v>112</v>
      </c>
      <c r="D18" s="146"/>
      <c r="E18" s="55">
        <v>1961</v>
      </c>
      <c r="F18" s="57"/>
      <c r="G18" s="51" t="s">
        <v>29</v>
      </c>
      <c r="H18" s="51">
        <v>3</v>
      </c>
      <c r="I18" s="51">
        <v>3</v>
      </c>
      <c r="J18" s="52">
        <v>1630</v>
      </c>
      <c r="K18" s="52">
        <v>1519.1</v>
      </c>
      <c r="L18" s="52">
        <v>1400.7</v>
      </c>
      <c r="M18" s="51">
        <v>74</v>
      </c>
      <c r="N18" s="60">
        <f>'Приложение 2'!E21</f>
        <v>2935085.2</v>
      </c>
      <c r="O18" s="149">
        <v>0</v>
      </c>
      <c r="P18" s="149">
        <v>0</v>
      </c>
      <c r="Q18" s="149">
        <v>0</v>
      </c>
      <c r="R18" s="149">
        <f t="shared" si="0"/>
        <v>2935085.2</v>
      </c>
      <c r="S18" s="149">
        <f t="shared" si="1"/>
        <v>1932.1211243499442</v>
      </c>
      <c r="T18" s="149">
        <v>4503.95</v>
      </c>
      <c r="U18" s="47" t="s">
        <v>57</v>
      </c>
      <c r="V18" s="53" t="e">
        <f>#REF!-#REF!</f>
        <v>#REF!</v>
      </c>
      <c r="W18" s="54"/>
    </row>
    <row r="19" spans="1:23" ht="9" customHeight="1" x14ac:dyDescent="0.2">
      <c r="A19" s="147">
        <v>121</v>
      </c>
      <c r="B19" s="58" t="s">
        <v>170</v>
      </c>
      <c r="C19" s="146" t="s">
        <v>112</v>
      </c>
      <c r="D19" s="146"/>
      <c r="E19" s="55">
        <v>1963</v>
      </c>
      <c r="F19" s="57"/>
      <c r="G19" s="51" t="s">
        <v>29</v>
      </c>
      <c r="H19" s="51">
        <v>4</v>
      </c>
      <c r="I19" s="51" t="s">
        <v>14</v>
      </c>
      <c r="J19" s="52">
        <v>1428.2</v>
      </c>
      <c r="K19" s="52">
        <v>1288.4000000000001</v>
      </c>
      <c r="L19" s="52">
        <v>1246.3</v>
      </c>
      <c r="M19" s="51">
        <v>65</v>
      </c>
      <c r="N19" s="60">
        <f>'Приложение 2'!E22</f>
        <v>1936321.92</v>
      </c>
      <c r="O19" s="149">
        <v>0</v>
      </c>
      <c r="P19" s="149">
        <v>0</v>
      </c>
      <c r="Q19" s="149">
        <v>0</v>
      </c>
      <c r="R19" s="149">
        <f t="shared" si="0"/>
        <v>1936321.92</v>
      </c>
      <c r="S19" s="149">
        <f t="shared" si="1"/>
        <v>1502.8887923005277</v>
      </c>
      <c r="T19" s="149">
        <v>4503.95</v>
      </c>
      <c r="U19" s="47" t="s">
        <v>57</v>
      </c>
      <c r="V19" s="53" t="e">
        <f>#REF!-#REF!</f>
        <v>#REF!</v>
      </c>
      <c r="W19" s="54"/>
    </row>
    <row r="20" spans="1:23" ht="9" customHeight="1" x14ac:dyDescent="0.2">
      <c r="A20" s="147">
        <v>122</v>
      </c>
      <c r="B20" s="58" t="s">
        <v>55</v>
      </c>
      <c r="C20" s="146" t="s">
        <v>112</v>
      </c>
      <c r="D20" s="146"/>
      <c r="E20" s="55">
        <v>1949</v>
      </c>
      <c r="F20" s="57"/>
      <c r="G20" s="51" t="s">
        <v>29</v>
      </c>
      <c r="H20" s="51">
        <v>5</v>
      </c>
      <c r="I20" s="51">
        <v>4</v>
      </c>
      <c r="J20" s="52">
        <v>2758.78</v>
      </c>
      <c r="K20" s="52">
        <v>2457.1799999999998</v>
      </c>
      <c r="L20" s="52">
        <v>2371</v>
      </c>
      <c r="M20" s="51">
        <v>98</v>
      </c>
      <c r="N20" s="60">
        <f>'Приложение 2'!E23</f>
        <v>3872686.96</v>
      </c>
      <c r="O20" s="149">
        <v>0</v>
      </c>
      <c r="P20" s="149">
        <v>0</v>
      </c>
      <c r="Q20" s="149">
        <v>0</v>
      </c>
      <c r="R20" s="149">
        <f t="shared" si="0"/>
        <v>3872686.96</v>
      </c>
      <c r="S20" s="149">
        <f t="shared" si="1"/>
        <v>1576.0697059230502</v>
      </c>
      <c r="T20" s="149">
        <v>4503.95</v>
      </c>
      <c r="U20" s="47" t="s">
        <v>57</v>
      </c>
      <c r="V20" s="53" t="e">
        <f>#REF!-#REF!</f>
        <v>#REF!</v>
      </c>
      <c r="W20" s="54"/>
    </row>
    <row r="21" spans="1:23" ht="9" customHeight="1" x14ac:dyDescent="0.2">
      <c r="A21" s="147">
        <v>123</v>
      </c>
      <c r="B21" s="58" t="s">
        <v>64</v>
      </c>
      <c r="C21" s="146" t="s">
        <v>112</v>
      </c>
      <c r="D21" s="146"/>
      <c r="E21" s="55">
        <v>1959</v>
      </c>
      <c r="F21" s="57"/>
      <c r="G21" s="51" t="s">
        <v>29</v>
      </c>
      <c r="H21" s="51">
        <v>3</v>
      </c>
      <c r="I21" s="51">
        <v>3</v>
      </c>
      <c r="J21" s="52">
        <v>1674.1</v>
      </c>
      <c r="K21" s="52">
        <v>1542.9</v>
      </c>
      <c r="L21" s="52">
        <v>1138</v>
      </c>
      <c r="M21" s="51">
        <v>63</v>
      </c>
      <c r="N21" s="60">
        <f>'Приложение 2'!E24</f>
        <v>2640715.48</v>
      </c>
      <c r="O21" s="149">
        <v>0</v>
      </c>
      <c r="P21" s="149">
        <v>0</v>
      </c>
      <c r="Q21" s="149">
        <v>0</v>
      </c>
      <c r="R21" s="149">
        <f t="shared" si="0"/>
        <v>2640715.48</v>
      </c>
      <c r="S21" s="149">
        <f t="shared" si="1"/>
        <v>1711.527305722989</v>
      </c>
      <c r="T21" s="149">
        <v>4503.95</v>
      </c>
      <c r="U21" s="47" t="s">
        <v>57</v>
      </c>
      <c r="V21" s="53" t="e">
        <f>#REF!-#REF!</f>
        <v>#REF!</v>
      </c>
      <c r="W21" s="54"/>
    </row>
    <row r="22" spans="1:23" ht="9" customHeight="1" x14ac:dyDescent="0.2">
      <c r="A22" s="147">
        <v>124</v>
      </c>
      <c r="B22" s="58" t="s">
        <v>171</v>
      </c>
      <c r="C22" s="146" t="s">
        <v>111</v>
      </c>
      <c r="D22" s="146"/>
      <c r="E22" s="55">
        <v>1963</v>
      </c>
      <c r="F22" s="57"/>
      <c r="G22" s="51" t="s">
        <v>29</v>
      </c>
      <c r="H22" s="51">
        <v>4</v>
      </c>
      <c r="I22" s="51">
        <v>3</v>
      </c>
      <c r="J22" s="52">
        <v>2581.4</v>
      </c>
      <c r="K22" s="52">
        <v>1665.2</v>
      </c>
      <c r="L22" s="52">
        <v>978.8</v>
      </c>
      <c r="M22" s="51">
        <v>227</v>
      </c>
      <c r="N22" s="60">
        <f>'Приложение 2'!E25</f>
        <v>2227652.15</v>
      </c>
      <c r="O22" s="149">
        <v>0</v>
      </c>
      <c r="P22" s="149">
        <v>0</v>
      </c>
      <c r="Q22" s="149">
        <v>0</v>
      </c>
      <c r="R22" s="149">
        <f>N22</f>
        <v>2227652.15</v>
      </c>
      <c r="S22" s="149">
        <f t="shared" si="1"/>
        <v>1337.7685263031467</v>
      </c>
      <c r="T22" s="149">
        <v>4180</v>
      </c>
      <c r="U22" s="47" t="s">
        <v>57</v>
      </c>
      <c r="V22" s="53" t="e">
        <f>#REF!-#REF!</f>
        <v>#REF!</v>
      </c>
      <c r="W22" s="54"/>
    </row>
    <row r="23" spans="1:23" ht="9" customHeight="1" x14ac:dyDescent="0.2">
      <c r="A23" s="147">
        <v>125</v>
      </c>
      <c r="B23" s="58" t="s">
        <v>127</v>
      </c>
      <c r="C23" s="146"/>
      <c r="D23" s="146"/>
      <c r="E23" s="55">
        <v>1987</v>
      </c>
      <c r="F23" s="57"/>
      <c r="G23" s="51" t="s">
        <v>29</v>
      </c>
      <c r="H23" s="51">
        <v>5</v>
      </c>
      <c r="I23" s="51">
        <v>4</v>
      </c>
      <c r="J23" s="113">
        <v>2946.9</v>
      </c>
      <c r="K23" s="113">
        <v>2617.5</v>
      </c>
      <c r="L23" s="113">
        <v>2538.6</v>
      </c>
      <c r="M23" s="56">
        <v>135</v>
      </c>
      <c r="N23" s="60">
        <f>'Приложение 2'!E26</f>
        <v>97200</v>
      </c>
      <c r="O23" s="149">
        <v>0</v>
      </c>
      <c r="P23" s="149">
        <v>0</v>
      </c>
      <c r="Q23" s="149">
        <v>0</v>
      </c>
      <c r="R23" s="149">
        <f>N23</f>
        <v>97200</v>
      </c>
      <c r="S23" s="149">
        <f t="shared" si="1"/>
        <v>37.134670487106014</v>
      </c>
      <c r="T23" s="149">
        <v>3929.2</v>
      </c>
      <c r="U23" s="47" t="s">
        <v>57</v>
      </c>
      <c r="V23" s="53" t="e">
        <f>#REF!-#REF!</f>
        <v>#REF!</v>
      </c>
      <c r="W23" s="54"/>
    </row>
    <row r="24" spans="1:23" ht="24" customHeight="1" x14ac:dyDescent="0.2">
      <c r="A24" s="183" t="s">
        <v>52</v>
      </c>
      <c r="B24" s="184"/>
      <c r="C24" s="146"/>
      <c r="D24" s="146"/>
      <c r="E24" s="55" t="s">
        <v>78</v>
      </c>
      <c r="F24" s="51" t="s">
        <v>78</v>
      </c>
      <c r="G24" s="51" t="s">
        <v>78</v>
      </c>
      <c r="H24" s="51" t="s">
        <v>78</v>
      </c>
      <c r="I24" s="51" t="s">
        <v>78</v>
      </c>
      <c r="J24" s="60">
        <f t="shared" ref="J24:R24" si="2">SUM(J14:J23)</f>
        <v>21140.480000000003</v>
      </c>
      <c r="K24" s="60">
        <f t="shared" si="2"/>
        <v>18537.980000000003</v>
      </c>
      <c r="L24" s="60">
        <f t="shared" si="2"/>
        <v>15866.199999999999</v>
      </c>
      <c r="M24" s="106">
        <f t="shared" si="2"/>
        <v>915</v>
      </c>
      <c r="N24" s="60">
        <f t="shared" si="2"/>
        <v>25233089.669999998</v>
      </c>
      <c r="O24" s="60">
        <f t="shared" si="2"/>
        <v>0</v>
      </c>
      <c r="P24" s="60">
        <f t="shared" si="2"/>
        <v>0</v>
      </c>
      <c r="Q24" s="60">
        <f t="shared" si="2"/>
        <v>0</v>
      </c>
      <c r="R24" s="60">
        <f t="shared" si="2"/>
        <v>25233089.669999998</v>
      </c>
      <c r="S24" s="149">
        <f>N24/K24</f>
        <v>1361.1563757216263</v>
      </c>
      <c r="T24" s="149"/>
      <c r="U24" s="47"/>
      <c r="V24" s="53" t="e">
        <f>#REF!-#REF!</f>
        <v>#REF!</v>
      </c>
      <c r="W24" s="54"/>
    </row>
    <row r="25" spans="1:23" ht="9" customHeight="1" x14ac:dyDescent="0.2">
      <c r="V25" s="53" t="e">
        <f>#REF!-#REF!</f>
        <v>#REF!</v>
      </c>
      <c r="W25" s="54"/>
    </row>
    <row r="26" spans="1:23" ht="9" customHeight="1" x14ac:dyDescent="0.2">
      <c r="V26" s="53" t="e">
        <f>#REF!-#REF!</f>
        <v>#REF!</v>
      </c>
      <c r="W26" s="54"/>
    </row>
    <row r="27" spans="1:23" ht="9" customHeight="1" x14ac:dyDescent="0.2">
      <c r="V27" s="53" t="e">
        <f>#REF!-#REF!</f>
        <v>#REF!</v>
      </c>
      <c r="W27" s="54"/>
    </row>
    <row r="28" spans="1:23" ht="9" customHeight="1" x14ac:dyDescent="0.2">
      <c r="V28" s="53" t="e">
        <f>#REF!-#REF!</f>
        <v>#REF!</v>
      </c>
      <c r="W28" s="54"/>
    </row>
    <row r="29" spans="1:23" ht="9" customHeight="1" x14ac:dyDescent="0.2">
      <c r="V29" s="53" t="e">
        <f>#REF!-#REF!</f>
        <v>#REF!</v>
      </c>
      <c r="W29" s="54"/>
    </row>
    <row r="30" spans="1:23" ht="9" customHeight="1" x14ac:dyDescent="0.2">
      <c r="V30" s="53" t="e">
        <f>#REF!-#REF!</f>
        <v>#REF!</v>
      </c>
      <c r="W30" s="54"/>
    </row>
    <row r="31" spans="1:23" ht="9" customHeight="1" x14ac:dyDescent="0.2">
      <c r="V31" s="53" t="e">
        <f>#REF!-#REF!</f>
        <v>#REF!</v>
      </c>
      <c r="W31" s="54"/>
    </row>
    <row r="32" spans="1:23" ht="9" customHeight="1" x14ac:dyDescent="0.2">
      <c r="V32" s="53" t="e">
        <f>#REF!-#REF!</f>
        <v>#REF!</v>
      </c>
      <c r="W32" s="54"/>
    </row>
    <row r="33" spans="22:23" ht="9" customHeight="1" x14ac:dyDescent="0.2">
      <c r="V33" s="53" t="e">
        <f>#REF!-#REF!</f>
        <v>#REF!</v>
      </c>
      <c r="W33" s="54"/>
    </row>
    <row r="34" spans="22:23" ht="9" customHeight="1" x14ac:dyDescent="0.2">
      <c r="V34" s="53" t="e">
        <f>#REF!-#REF!</f>
        <v>#REF!</v>
      </c>
      <c r="W34" s="54"/>
    </row>
    <row r="35" spans="22:23" ht="9" customHeight="1" x14ac:dyDescent="0.2">
      <c r="V35" s="53" t="e">
        <f>#REF!-#REF!</f>
        <v>#REF!</v>
      </c>
      <c r="W35" s="54"/>
    </row>
    <row r="36" spans="22:23" ht="9" customHeight="1" x14ac:dyDescent="0.2">
      <c r="V36" s="53" t="e">
        <f>#REF!-#REF!</f>
        <v>#REF!</v>
      </c>
      <c r="W36" s="54"/>
    </row>
    <row r="37" spans="22:23" ht="9" customHeight="1" x14ac:dyDescent="0.2">
      <c r="V37" s="53" t="e">
        <f>#REF!-#REF!</f>
        <v>#REF!</v>
      </c>
      <c r="W37" s="54"/>
    </row>
    <row r="38" spans="22:23" ht="9" customHeight="1" x14ac:dyDescent="0.2">
      <c r="V38" s="53" t="e">
        <f>#REF!-#REF!</f>
        <v>#REF!</v>
      </c>
      <c r="W38" s="54"/>
    </row>
    <row r="39" spans="22:23" ht="9" customHeight="1" x14ac:dyDescent="0.2">
      <c r="V39" s="53" t="e">
        <f>#REF!-#REF!</f>
        <v>#REF!</v>
      </c>
      <c r="W39" s="54"/>
    </row>
    <row r="40" spans="22:23" ht="9" customHeight="1" x14ac:dyDescent="0.2">
      <c r="V40" s="53" t="e">
        <f>#REF!-#REF!</f>
        <v>#REF!</v>
      </c>
      <c r="W40" s="54"/>
    </row>
    <row r="41" spans="22:23" ht="9" customHeight="1" x14ac:dyDescent="0.2">
      <c r="V41" s="53" t="e">
        <f>#REF!-#REF!</f>
        <v>#REF!</v>
      </c>
      <c r="W41" s="54"/>
    </row>
    <row r="42" spans="22:23" ht="9" customHeight="1" x14ac:dyDescent="0.2">
      <c r="V42" s="53" t="e">
        <f>#REF!-#REF!</f>
        <v>#REF!</v>
      </c>
      <c r="W42" s="54"/>
    </row>
    <row r="43" spans="22:23" ht="9" customHeight="1" x14ac:dyDescent="0.2">
      <c r="V43" s="53" t="e">
        <f>#REF!-#REF!</f>
        <v>#REF!</v>
      </c>
      <c r="W43" s="54"/>
    </row>
    <row r="44" spans="22:23" ht="9" customHeight="1" x14ac:dyDescent="0.2">
      <c r="V44" s="53" t="e">
        <f>#REF!-#REF!</f>
        <v>#REF!</v>
      </c>
      <c r="W44" s="54"/>
    </row>
    <row r="45" spans="22:23" ht="9" customHeight="1" x14ac:dyDescent="0.2">
      <c r="V45" s="53" t="e">
        <f>#REF!-#REF!</f>
        <v>#REF!</v>
      </c>
      <c r="W45" s="54"/>
    </row>
    <row r="46" spans="22:23" ht="9" customHeight="1" x14ac:dyDescent="0.2">
      <c r="V46" s="53" t="e">
        <f>#REF!-#REF!</f>
        <v>#REF!</v>
      </c>
      <c r="W46" s="54"/>
    </row>
    <row r="47" spans="22:23" ht="9" customHeight="1" x14ac:dyDescent="0.2">
      <c r="V47" s="53" t="e">
        <f>#REF!-#REF!</f>
        <v>#REF!</v>
      </c>
      <c r="W47" s="54"/>
    </row>
    <row r="48" spans="22:23" ht="9" customHeight="1" x14ac:dyDescent="0.2">
      <c r="V48" s="53" t="e">
        <f>#REF!-#REF!</f>
        <v>#REF!</v>
      </c>
      <c r="W48" s="54"/>
    </row>
    <row r="49" spans="22:23" ht="9" customHeight="1" x14ac:dyDescent="0.2">
      <c r="V49" s="53" t="e">
        <f>#REF!-#REF!</f>
        <v>#REF!</v>
      </c>
      <c r="W49" s="54"/>
    </row>
    <row r="50" spans="22:23" ht="9" customHeight="1" x14ac:dyDescent="0.2">
      <c r="V50" s="53" t="e">
        <f>#REF!-#REF!</f>
        <v>#REF!</v>
      </c>
      <c r="W50" s="54"/>
    </row>
    <row r="51" spans="22:23" ht="9" customHeight="1" x14ac:dyDescent="0.2">
      <c r="V51" s="53" t="e">
        <f>#REF!-#REF!</f>
        <v>#REF!</v>
      </c>
      <c r="W51" s="54"/>
    </row>
    <row r="52" spans="22:23" ht="9" customHeight="1" x14ac:dyDescent="0.2">
      <c r="V52" s="53" t="e">
        <f>#REF!-#REF!</f>
        <v>#REF!</v>
      </c>
      <c r="W52" s="54"/>
    </row>
    <row r="53" spans="22:23" ht="9" customHeight="1" x14ac:dyDescent="0.2">
      <c r="V53" s="53" t="e">
        <f>#REF!-#REF!</f>
        <v>#REF!</v>
      </c>
      <c r="W53" s="54"/>
    </row>
    <row r="54" spans="22:23" ht="9" customHeight="1" x14ac:dyDescent="0.2">
      <c r="V54" s="53" t="e">
        <f>#REF!-#REF!</f>
        <v>#REF!</v>
      </c>
      <c r="W54" s="54"/>
    </row>
    <row r="55" spans="22:23" ht="9" customHeight="1" x14ac:dyDescent="0.2">
      <c r="V55" s="53" t="e">
        <f>#REF!-#REF!</f>
        <v>#REF!</v>
      </c>
      <c r="W55" s="54"/>
    </row>
    <row r="56" spans="22:23" ht="9" customHeight="1" x14ac:dyDescent="0.2">
      <c r="V56" s="53" t="e">
        <f>#REF!-#REF!</f>
        <v>#REF!</v>
      </c>
      <c r="W56" s="54"/>
    </row>
    <row r="57" spans="22:23" ht="9" customHeight="1" x14ac:dyDescent="0.2">
      <c r="V57" s="53" t="e">
        <f>#REF!-#REF!</f>
        <v>#REF!</v>
      </c>
      <c r="W57" s="54"/>
    </row>
    <row r="58" spans="22:23" ht="9" customHeight="1" x14ac:dyDescent="0.2">
      <c r="V58" s="53" t="e">
        <f>#REF!-#REF!</f>
        <v>#REF!</v>
      </c>
      <c r="W58" s="54"/>
    </row>
    <row r="59" spans="22:23" ht="9" customHeight="1" x14ac:dyDescent="0.2">
      <c r="V59" s="53" t="e">
        <f>#REF!-#REF!</f>
        <v>#REF!</v>
      </c>
      <c r="W59" s="54"/>
    </row>
    <row r="60" spans="22:23" ht="9" customHeight="1" x14ac:dyDescent="0.2">
      <c r="V60" s="53" t="e">
        <f>#REF!-#REF!</f>
        <v>#REF!</v>
      </c>
      <c r="W60" s="54"/>
    </row>
    <row r="61" spans="22:23" ht="9" customHeight="1" x14ac:dyDescent="0.2">
      <c r="V61" s="53" t="e">
        <f>#REF!-#REF!</f>
        <v>#REF!</v>
      </c>
      <c r="W61" s="54"/>
    </row>
    <row r="62" spans="22:23" ht="9" customHeight="1" x14ac:dyDescent="0.2">
      <c r="V62" s="53" t="e">
        <f>#REF!-#REF!</f>
        <v>#REF!</v>
      </c>
      <c r="W62" s="54"/>
    </row>
    <row r="63" spans="22:23" ht="9" customHeight="1" x14ac:dyDescent="0.2">
      <c r="V63" s="53" t="e">
        <f>#REF!-#REF!</f>
        <v>#REF!</v>
      </c>
      <c r="W63" s="54"/>
    </row>
    <row r="64" spans="22:23" ht="9" customHeight="1" x14ac:dyDescent="0.2">
      <c r="V64" s="53" t="e">
        <f>#REF!-#REF!</f>
        <v>#REF!</v>
      </c>
      <c r="W64" s="54"/>
    </row>
    <row r="65" spans="22:23" ht="9" customHeight="1" x14ac:dyDescent="0.2">
      <c r="V65" s="53" t="e">
        <f>#REF!-#REF!</f>
        <v>#REF!</v>
      </c>
      <c r="W65" s="54"/>
    </row>
    <row r="66" spans="22:23" ht="9" customHeight="1" x14ac:dyDescent="0.2">
      <c r="V66" s="53" t="e">
        <f>#REF!-#REF!</f>
        <v>#REF!</v>
      </c>
      <c r="W66" s="54"/>
    </row>
    <row r="67" spans="22:23" ht="9" customHeight="1" x14ac:dyDescent="0.2">
      <c r="V67" s="53" t="e">
        <f>#REF!-#REF!</f>
        <v>#REF!</v>
      </c>
      <c r="W67" s="54"/>
    </row>
    <row r="68" spans="22:23" ht="9" customHeight="1" x14ac:dyDescent="0.2">
      <c r="V68" s="53" t="e">
        <f>#REF!-#REF!</f>
        <v>#REF!</v>
      </c>
      <c r="W68" s="54"/>
    </row>
    <row r="69" spans="22:23" ht="9" customHeight="1" x14ac:dyDescent="0.2">
      <c r="V69" s="53" t="e">
        <f>#REF!-#REF!</f>
        <v>#REF!</v>
      </c>
      <c r="W69" s="54"/>
    </row>
    <row r="70" spans="22:23" ht="9" customHeight="1" x14ac:dyDescent="0.2">
      <c r="V70" s="53" t="e">
        <f>#REF!-#REF!</f>
        <v>#REF!</v>
      </c>
      <c r="W70" s="54"/>
    </row>
    <row r="71" spans="22:23" ht="9" customHeight="1" x14ac:dyDescent="0.2">
      <c r="V71" s="53" t="e">
        <f>#REF!-#REF!</f>
        <v>#REF!</v>
      </c>
      <c r="W71" s="54"/>
    </row>
    <row r="72" spans="22:23" ht="9" customHeight="1" x14ac:dyDescent="0.2">
      <c r="V72" s="53" t="e">
        <f>#REF!-#REF!</f>
        <v>#REF!</v>
      </c>
      <c r="W72" s="54"/>
    </row>
    <row r="73" spans="22:23" ht="9" customHeight="1" x14ac:dyDescent="0.2">
      <c r="V73" s="53" t="e">
        <f>#REF!-#REF!</f>
        <v>#REF!</v>
      </c>
      <c r="W73" s="54"/>
    </row>
    <row r="74" spans="22:23" ht="9" customHeight="1" x14ac:dyDescent="0.2">
      <c r="V74" s="53" t="e">
        <f>#REF!-#REF!</f>
        <v>#REF!</v>
      </c>
      <c r="W74" s="54"/>
    </row>
    <row r="75" spans="22:23" ht="9" customHeight="1" x14ac:dyDescent="0.2">
      <c r="V75" s="53" t="e">
        <f>#REF!-#REF!</f>
        <v>#REF!</v>
      </c>
      <c r="W75" s="54"/>
    </row>
    <row r="76" spans="22:23" ht="9" customHeight="1" x14ac:dyDescent="0.2">
      <c r="V76" s="53" t="e">
        <f>#REF!-#REF!</f>
        <v>#REF!</v>
      </c>
      <c r="W76" s="54"/>
    </row>
    <row r="77" spans="22:23" ht="9" customHeight="1" x14ac:dyDescent="0.2">
      <c r="V77" s="53" t="e">
        <f>#REF!-#REF!</f>
        <v>#REF!</v>
      </c>
      <c r="W77" s="54"/>
    </row>
    <row r="78" spans="22:23" ht="10.5" customHeight="1" x14ac:dyDescent="0.2">
      <c r="V78" s="53" t="e">
        <f>#REF!-#REF!</f>
        <v>#REF!</v>
      </c>
      <c r="W78" s="54"/>
    </row>
    <row r="79" spans="22:23" ht="9" customHeight="1" x14ac:dyDescent="0.2">
      <c r="V79" s="53" t="e">
        <f>#REF!-#REF!</f>
        <v>#REF!</v>
      </c>
      <c r="W79" s="54"/>
    </row>
    <row r="80" spans="22:23" ht="9" customHeight="1" x14ac:dyDescent="0.2">
      <c r="V80" s="53" t="e">
        <f>#REF!-#REF!</f>
        <v>#REF!</v>
      </c>
      <c r="W80" s="54"/>
    </row>
    <row r="81" spans="22:23" ht="9" customHeight="1" x14ac:dyDescent="0.2">
      <c r="V81" s="53" t="e">
        <f>#REF!-#REF!</f>
        <v>#REF!</v>
      </c>
      <c r="W81" s="54"/>
    </row>
    <row r="82" spans="22:23" ht="9" customHeight="1" x14ac:dyDescent="0.2">
      <c r="V82" s="53" t="e">
        <f>#REF!-#REF!</f>
        <v>#REF!</v>
      </c>
      <c r="W82" s="54"/>
    </row>
    <row r="83" spans="22:23" ht="9" customHeight="1" x14ac:dyDescent="0.2">
      <c r="V83" s="53" t="e">
        <f>#REF!-#REF!</f>
        <v>#REF!</v>
      </c>
      <c r="W83" s="54"/>
    </row>
    <row r="84" spans="22:23" ht="9" customHeight="1" x14ac:dyDescent="0.2">
      <c r="V84" s="53" t="e">
        <f>#REF!-#REF!</f>
        <v>#REF!</v>
      </c>
      <c r="W84" s="54"/>
    </row>
    <row r="85" spans="22:23" ht="9" customHeight="1" x14ac:dyDescent="0.2">
      <c r="V85" s="53" t="e">
        <f>#REF!-#REF!</f>
        <v>#REF!</v>
      </c>
      <c r="W85" s="54"/>
    </row>
    <row r="86" spans="22:23" ht="9" customHeight="1" x14ac:dyDescent="0.2">
      <c r="V86" s="53" t="e">
        <f>#REF!-#REF!</f>
        <v>#REF!</v>
      </c>
      <c r="W86" s="54"/>
    </row>
    <row r="87" spans="22:23" ht="9" customHeight="1" x14ac:dyDescent="0.2">
      <c r="V87" s="53" t="e">
        <f>#REF!-#REF!</f>
        <v>#REF!</v>
      </c>
      <c r="W87" s="54"/>
    </row>
    <row r="88" spans="22:23" ht="9.75" customHeight="1" x14ac:dyDescent="0.2">
      <c r="V88" s="53" t="e">
        <f>#REF!-#REF!</f>
        <v>#REF!</v>
      </c>
      <c r="W88" s="54"/>
    </row>
    <row r="89" spans="22:23" ht="9" customHeight="1" x14ac:dyDescent="0.2">
      <c r="V89" s="53" t="e">
        <f>#REF!-#REF!</f>
        <v>#REF!</v>
      </c>
      <c r="W89" s="54"/>
    </row>
    <row r="90" spans="22:23" ht="9" customHeight="1" x14ac:dyDescent="0.2">
      <c r="V90" s="53" t="e">
        <f>#REF!-#REF!</f>
        <v>#REF!</v>
      </c>
      <c r="W90" s="54"/>
    </row>
    <row r="91" spans="22:23" ht="9" customHeight="1" x14ac:dyDescent="0.2">
      <c r="V91" s="53" t="e">
        <f>#REF!-#REF!</f>
        <v>#REF!</v>
      </c>
      <c r="W91" s="54"/>
    </row>
    <row r="92" spans="22:23" ht="9.75" customHeight="1" x14ac:dyDescent="0.2">
      <c r="V92" s="53" t="e">
        <f>#REF!-#REF!</f>
        <v>#REF!</v>
      </c>
      <c r="W92" s="54"/>
    </row>
    <row r="93" spans="22:23" ht="9" customHeight="1" x14ac:dyDescent="0.2">
      <c r="V93" s="53" t="e">
        <f>#REF!-#REF!</f>
        <v>#REF!</v>
      </c>
      <c r="W93" s="54"/>
    </row>
    <row r="94" spans="22:23" ht="9" customHeight="1" x14ac:dyDescent="0.2">
      <c r="V94" s="53" t="e">
        <f>#REF!-#REF!</f>
        <v>#REF!</v>
      </c>
      <c r="W94" s="54"/>
    </row>
    <row r="95" spans="22:23" ht="9" customHeight="1" x14ac:dyDescent="0.2">
      <c r="V95" s="53" t="e">
        <f>#REF!-#REF!</f>
        <v>#REF!</v>
      </c>
      <c r="W95" s="54"/>
    </row>
    <row r="96" spans="22:23" ht="9" customHeight="1" x14ac:dyDescent="0.2">
      <c r="V96" s="53" t="e">
        <f>#REF!-#REF!</f>
        <v>#REF!</v>
      </c>
      <c r="W96" s="54"/>
    </row>
    <row r="97" spans="22:23" ht="9" customHeight="1" x14ac:dyDescent="0.2">
      <c r="V97" s="53" t="e">
        <f>#REF!-#REF!</f>
        <v>#REF!</v>
      </c>
      <c r="W97" s="54"/>
    </row>
    <row r="98" spans="22:23" ht="9" customHeight="1" x14ac:dyDescent="0.2">
      <c r="V98" s="53" t="e">
        <f>#REF!-#REF!</f>
        <v>#REF!</v>
      </c>
      <c r="W98" s="54"/>
    </row>
    <row r="99" spans="22:23" ht="9.75" customHeight="1" x14ac:dyDescent="0.2">
      <c r="V99" s="53" t="e">
        <f>#REF!-#REF!</f>
        <v>#REF!</v>
      </c>
      <c r="W99" s="54"/>
    </row>
    <row r="100" spans="22:23" ht="9" customHeight="1" x14ac:dyDescent="0.2">
      <c r="V100" s="53" t="e">
        <f>#REF!-#REF!</f>
        <v>#REF!</v>
      </c>
      <c r="W100" s="54"/>
    </row>
    <row r="101" spans="22:23" ht="9" customHeight="1" x14ac:dyDescent="0.2">
      <c r="V101" s="53" t="e">
        <f>#REF!-#REF!</f>
        <v>#REF!</v>
      </c>
      <c r="W101" s="54"/>
    </row>
    <row r="102" spans="22:23" ht="9" customHeight="1" x14ac:dyDescent="0.2">
      <c r="V102" s="53" t="e">
        <f>#REF!-#REF!</f>
        <v>#REF!</v>
      </c>
      <c r="W102" s="54"/>
    </row>
    <row r="103" spans="22:23" ht="9" customHeight="1" x14ac:dyDescent="0.2">
      <c r="V103" s="53" t="e">
        <f>#REF!-#REF!</f>
        <v>#REF!</v>
      </c>
      <c r="W103" s="54"/>
    </row>
    <row r="104" spans="22:23" ht="9" customHeight="1" x14ac:dyDescent="0.2">
      <c r="V104" s="53" t="e">
        <f>#REF!-#REF!</f>
        <v>#REF!</v>
      </c>
      <c r="W104" s="54"/>
    </row>
    <row r="105" spans="22:23" ht="9" customHeight="1" x14ac:dyDescent="0.2">
      <c r="V105" s="53" t="e">
        <f>#REF!-#REF!</f>
        <v>#REF!</v>
      </c>
      <c r="W105" s="54"/>
    </row>
    <row r="106" spans="22:23" ht="9.75" customHeight="1" x14ac:dyDescent="0.2">
      <c r="V106" s="53" t="e">
        <f>#REF!-#REF!</f>
        <v>#REF!</v>
      </c>
      <c r="W106" s="54"/>
    </row>
    <row r="107" spans="22:23" ht="9.75" customHeight="1" x14ac:dyDescent="0.2">
      <c r="V107" s="53" t="e">
        <f>#REF!-#REF!</f>
        <v>#REF!</v>
      </c>
      <c r="W107" s="54"/>
    </row>
    <row r="108" spans="22:23" ht="9.75" customHeight="1" x14ac:dyDescent="0.2">
      <c r="V108" s="53" t="e">
        <f>#REF!-#REF!</f>
        <v>#REF!</v>
      </c>
      <c r="W108" s="54"/>
    </row>
    <row r="109" spans="22:23" ht="9.75" customHeight="1" x14ac:dyDescent="0.2">
      <c r="V109" s="53" t="e">
        <f>#REF!-#REF!</f>
        <v>#REF!</v>
      </c>
      <c r="W109" s="54"/>
    </row>
    <row r="110" spans="22:23" ht="9" customHeight="1" x14ac:dyDescent="0.2">
      <c r="V110" s="53" t="e">
        <f>#REF!-#REF!</f>
        <v>#REF!</v>
      </c>
      <c r="W110" s="54"/>
    </row>
    <row r="111" spans="22:23" ht="9" customHeight="1" x14ac:dyDescent="0.2">
      <c r="V111" s="53" t="e">
        <f>#REF!-#REF!</f>
        <v>#REF!</v>
      </c>
      <c r="W111" s="54"/>
    </row>
    <row r="112" spans="22:23" ht="9" customHeight="1" x14ac:dyDescent="0.2">
      <c r="V112" s="53" t="e">
        <f>#REF!-#REF!</f>
        <v>#REF!</v>
      </c>
      <c r="W112" s="54"/>
    </row>
    <row r="113" spans="22:23" ht="9" customHeight="1" x14ac:dyDescent="0.2">
      <c r="V113" s="53" t="e">
        <f>#REF!-#REF!</f>
        <v>#REF!</v>
      </c>
      <c r="W113" s="54"/>
    </row>
    <row r="114" spans="22:23" ht="9" customHeight="1" x14ac:dyDescent="0.2">
      <c r="V114" s="53" t="e">
        <f>#REF!-#REF!</f>
        <v>#REF!</v>
      </c>
      <c r="W114" s="54"/>
    </row>
    <row r="115" spans="22:23" ht="9" customHeight="1" x14ac:dyDescent="0.2">
      <c r="V115" s="53" t="e">
        <f>#REF!-#REF!</f>
        <v>#REF!</v>
      </c>
      <c r="W115" s="54"/>
    </row>
    <row r="116" spans="22:23" ht="9" customHeight="1" x14ac:dyDescent="0.2">
      <c r="V116" s="53" t="e">
        <f>#REF!-#REF!</f>
        <v>#REF!</v>
      </c>
      <c r="W116" s="54"/>
    </row>
    <row r="117" spans="22:23" ht="9" customHeight="1" x14ac:dyDescent="0.2">
      <c r="V117" s="53" t="e">
        <f>#REF!-#REF!</f>
        <v>#REF!</v>
      </c>
      <c r="W117" s="54"/>
    </row>
    <row r="118" spans="22:23" ht="9" customHeight="1" x14ac:dyDescent="0.2">
      <c r="V118" s="53" t="e">
        <f>#REF!-#REF!</f>
        <v>#REF!</v>
      </c>
      <c r="W118" s="54"/>
    </row>
    <row r="119" spans="22:23" ht="9" customHeight="1" x14ac:dyDescent="0.2">
      <c r="V119" s="53" t="e">
        <f>#REF!-#REF!</f>
        <v>#REF!</v>
      </c>
      <c r="W119" s="54"/>
    </row>
    <row r="120" spans="22:23" ht="10.5" customHeight="1" x14ac:dyDescent="0.2">
      <c r="V120" s="53" t="e">
        <f>#REF!-#REF!</f>
        <v>#REF!</v>
      </c>
      <c r="W120" s="54"/>
    </row>
    <row r="121" spans="22:23" ht="10.5" customHeight="1" x14ac:dyDescent="0.2">
      <c r="V121" s="53" t="e">
        <f>#REF!-#REF!</f>
        <v>#REF!</v>
      </c>
      <c r="W121" s="54" t="s">
        <v>126</v>
      </c>
    </row>
    <row r="122" spans="22:23" ht="10.5" customHeight="1" x14ac:dyDescent="0.2">
      <c r="V122" s="53" t="e">
        <f>#REF!-#REF!</f>
        <v>#REF!</v>
      </c>
      <c r="W122" s="54" t="s">
        <v>126</v>
      </c>
    </row>
    <row r="123" spans="22:23" ht="10.5" customHeight="1" x14ac:dyDescent="0.2">
      <c r="V123" s="53" t="e">
        <f>#REF!-#REF!</f>
        <v>#REF!</v>
      </c>
      <c r="W123" s="54" t="s">
        <v>126</v>
      </c>
    </row>
    <row r="124" spans="22:23" ht="10.5" customHeight="1" x14ac:dyDescent="0.2">
      <c r="V124" s="53" t="e">
        <f>#REF!-#REF!</f>
        <v>#REF!</v>
      </c>
      <c r="W124" s="54" t="s">
        <v>126</v>
      </c>
    </row>
    <row r="125" spans="22:23" ht="10.5" customHeight="1" x14ac:dyDescent="0.2">
      <c r="V125" s="53" t="e">
        <f>#REF!-#REF!</f>
        <v>#REF!</v>
      </c>
      <c r="W125" s="54" t="s">
        <v>126</v>
      </c>
    </row>
    <row r="126" spans="22:23" ht="10.5" customHeight="1" x14ac:dyDescent="0.2">
      <c r="V126" s="53" t="e">
        <f>#REF!-#REF!</f>
        <v>#REF!</v>
      </c>
      <c r="W126" s="54" t="s">
        <v>126</v>
      </c>
    </row>
    <row r="127" spans="22:23" ht="10.5" customHeight="1" x14ac:dyDescent="0.2">
      <c r="V127" s="53" t="e">
        <f>#REF!-#REF!</f>
        <v>#REF!</v>
      </c>
      <c r="W127" s="54" t="s">
        <v>126</v>
      </c>
    </row>
    <row r="128" spans="22:23" ht="10.5" customHeight="1" x14ac:dyDescent="0.2">
      <c r="V128" s="53" t="e">
        <f>#REF!-#REF!</f>
        <v>#REF!</v>
      </c>
      <c r="W128" s="54" t="s">
        <v>126</v>
      </c>
    </row>
    <row r="129" spans="1:23" ht="22.5" customHeight="1" x14ac:dyDescent="0.2">
      <c r="V129" s="53" t="e">
        <f>#REF!-#REF!</f>
        <v>#REF!</v>
      </c>
      <c r="W129" s="54"/>
    </row>
    <row r="130" spans="1:23" s="59" customFormat="1" ht="9" customHeight="1" x14ac:dyDescent="0.2">
      <c r="A130" s="35"/>
      <c r="B130" s="36"/>
      <c r="C130" s="35"/>
      <c r="D130" s="35"/>
      <c r="E130" s="151"/>
      <c r="F130" s="151"/>
      <c r="G130" s="151"/>
      <c r="H130" s="151"/>
      <c r="I130" s="151"/>
      <c r="J130" s="37"/>
      <c r="K130" s="37"/>
      <c r="L130" s="37"/>
      <c r="M130" s="67"/>
      <c r="N130" s="53"/>
      <c r="O130" s="53"/>
      <c r="P130" s="53"/>
      <c r="Q130" s="53"/>
      <c r="R130" s="53"/>
      <c r="S130" s="53"/>
      <c r="T130" s="53"/>
      <c r="U130" s="38"/>
      <c r="V130" s="53">
        <f t="shared" ref="V130:V141" si="3">T13-S13</f>
        <v>0</v>
      </c>
      <c r="W130" s="54"/>
    </row>
    <row r="131" spans="1:23" s="59" customFormat="1" ht="9" customHeight="1" x14ac:dyDescent="0.2">
      <c r="A131" s="35"/>
      <c r="B131" s="36"/>
      <c r="C131" s="35"/>
      <c r="D131" s="35"/>
      <c r="E131" s="151"/>
      <c r="F131" s="151"/>
      <c r="G131" s="151"/>
      <c r="H131" s="151"/>
      <c r="I131" s="151"/>
      <c r="J131" s="37"/>
      <c r="K131" s="37"/>
      <c r="L131" s="37"/>
      <c r="M131" s="67"/>
      <c r="N131" s="53"/>
      <c r="O131" s="53"/>
      <c r="P131" s="53"/>
      <c r="Q131" s="53"/>
      <c r="R131" s="53"/>
      <c r="S131" s="53"/>
      <c r="T131" s="53"/>
      <c r="U131" s="38"/>
      <c r="V131" s="53">
        <f t="shared" si="3"/>
        <v>3115.5080323115158</v>
      </c>
      <c r="W131" s="54"/>
    </row>
    <row r="132" spans="1:23" s="59" customFormat="1" ht="9" customHeight="1" x14ac:dyDescent="0.2">
      <c r="A132" s="35"/>
      <c r="B132" s="36"/>
      <c r="C132" s="35"/>
      <c r="D132" s="35"/>
      <c r="E132" s="151"/>
      <c r="F132" s="151"/>
      <c r="G132" s="151"/>
      <c r="H132" s="151"/>
      <c r="I132" s="151"/>
      <c r="J132" s="37"/>
      <c r="K132" s="37"/>
      <c r="L132" s="37"/>
      <c r="M132" s="67"/>
      <c r="N132" s="53"/>
      <c r="O132" s="53"/>
      <c r="P132" s="53"/>
      <c r="Q132" s="53"/>
      <c r="R132" s="53"/>
      <c r="S132" s="53"/>
      <c r="T132" s="53"/>
      <c r="U132" s="38"/>
      <c r="V132" s="53">
        <f t="shared" si="3"/>
        <v>2946.8995437173385</v>
      </c>
      <c r="W132" s="54"/>
    </row>
    <row r="133" spans="1:23" s="59" customFormat="1" ht="9" customHeight="1" x14ac:dyDescent="0.2">
      <c r="A133" s="35"/>
      <c r="B133" s="36"/>
      <c r="C133" s="35"/>
      <c r="D133" s="35"/>
      <c r="E133" s="151"/>
      <c r="F133" s="151"/>
      <c r="G133" s="151"/>
      <c r="H133" s="151"/>
      <c r="I133" s="151"/>
      <c r="J133" s="37"/>
      <c r="K133" s="37"/>
      <c r="L133" s="37"/>
      <c r="M133" s="67"/>
      <c r="N133" s="53"/>
      <c r="O133" s="53"/>
      <c r="P133" s="53"/>
      <c r="Q133" s="53"/>
      <c r="R133" s="53"/>
      <c r="S133" s="53"/>
      <c r="T133" s="53"/>
      <c r="U133" s="38"/>
      <c r="V133" s="53">
        <f t="shared" si="3"/>
        <v>3300.990038571189</v>
      </c>
      <c r="W133" s="54"/>
    </row>
    <row r="134" spans="1:23" s="59" customFormat="1" ht="9" customHeight="1" x14ac:dyDescent="0.2">
      <c r="A134" s="35"/>
      <c r="B134" s="36"/>
      <c r="C134" s="35"/>
      <c r="D134" s="35"/>
      <c r="E134" s="151"/>
      <c r="F134" s="151"/>
      <c r="G134" s="151"/>
      <c r="H134" s="151"/>
      <c r="I134" s="151"/>
      <c r="J134" s="37"/>
      <c r="K134" s="37"/>
      <c r="L134" s="37"/>
      <c r="M134" s="67"/>
      <c r="N134" s="53"/>
      <c r="O134" s="53"/>
      <c r="P134" s="53"/>
      <c r="Q134" s="53"/>
      <c r="R134" s="53"/>
      <c r="S134" s="53"/>
      <c r="T134" s="53"/>
      <c r="U134" s="38"/>
      <c r="V134" s="53">
        <f t="shared" si="3"/>
        <v>1239.4876359894151</v>
      </c>
      <c r="W134" s="54"/>
    </row>
    <row r="135" spans="1:23" s="59" customFormat="1" ht="9" customHeight="1" x14ac:dyDescent="0.2">
      <c r="A135" s="35"/>
      <c r="B135" s="36"/>
      <c r="C135" s="35"/>
      <c r="D135" s="35"/>
      <c r="E135" s="151"/>
      <c r="F135" s="151"/>
      <c r="G135" s="151"/>
      <c r="H135" s="151"/>
      <c r="I135" s="151"/>
      <c r="J135" s="37"/>
      <c r="K135" s="37"/>
      <c r="L135" s="37"/>
      <c r="M135" s="67"/>
      <c r="N135" s="53"/>
      <c r="O135" s="53"/>
      <c r="P135" s="53"/>
      <c r="Q135" s="53"/>
      <c r="R135" s="53"/>
      <c r="S135" s="53"/>
      <c r="T135" s="53"/>
      <c r="U135" s="38"/>
      <c r="V135" s="53">
        <f t="shared" si="3"/>
        <v>2571.8288756500556</v>
      </c>
      <c r="W135" s="54"/>
    </row>
    <row r="136" spans="1:23" s="59" customFormat="1" ht="9" customHeight="1" x14ac:dyDescent="0.2">
      <c r="A136" s="35"/>
      <c r="B136" s="36"/>
      <c r="C136" s="35"/>
      <c r="D136" s="35"/>
      <c r="E136" s="151"/>
      <c r="F136" s="151"/>
      <c r="G136" s="151"/>
      <c r="H136" s="151"/>
      <c r="I136" s="151"/>
      <c r="J136" s="37"/>
      <c r="K136" s="37"/>
      <c r="L136" s="37"/>
      <c r="M136" s="67"/>
      <c r="N136" s="53"/>
      <c r="O136" s="53"/>
      <c r="P136" s="53"/>
      <c r="Q136" s="53"/>
      <c r="R136" s="53"/>
      <c r="S136" s="53"/>
      <c r="T136" s="53"/>
      <c r="U136" s="38"/>
      <c r="V136" s="53">
        <f t="shared" si="3"/>
        <v>3001.0612076994721</v>
      </c>
      <c r="W136" s="54"/>
    </row>
    <row r="137" spans="1:23" s="59" customFormat="1" ht="9" customHeight="1" x14ac:dyDescent="0.2">
      <c r="A137" s="35"/>
      <c r="B137" s="36"/>
      <c r="C137" s="35"/>
      <c r="D137" s="35"/>
      <c r="E137" s="151"/>
      <c r="F137" s="151"/>
      <c r="G137" s="151"/>
      <c r="H137" s="151"/>
      <c r="I137" s="151"/>
      <c r="J137" s="37"/>
      <c r="K137" s="37"/>
      <c r="L137" s="37"/>
      <c r="M137" s="67"/>
      <c r="N137" s="53"/>
      <c r="O137" s="53"/>
      <c r="P137" s="53"/>
      <c r="Q137" s="53"/>
      <c r="R137" s="53"/>
      <c r="S137" s="53"/>
      <c r="T137" s="53"/>
      <c r="U137" s="38"/>
      <c r="V137" s="53">
        <f t="shared" si="3"/>
        <v>2927.8802940769497</v>
      </c>
      <c r="W137" s="54"/>
    </row>
    <row r="138" spans="1:23" s="59" customFormat="1" ht="9" customHeight="1" x14ac:dyDescent="0.2">
      <c r="A138" s="35"/>
      <c r="B138" s="36"/>
      <c r="C138" s="35"/>
      <c r="D138" s="35"/>
      <c r="E138" s="151"/>
      <c r="F138" s="151"/>
      <c r="G138" s="151"/>
      <c r="H138" s="151"/>
      <c r="I138" s="151"/>
      <c r="J138" s="37"/>
      <c r="K138" s="37"/>
      <c r="L138" s="37"/>
      <c r="M138" s="67"/>
      <c r="N138" s="53"/>
      <c r="O138" s="53"/>
      <c r="P138" s="53"/>
      <c r="Q138" s="53"/>
      <c r="R138" s="53"/>
      <c r="S138" s="53"/>
      <c r="T138" s="53"/>
      <c r="U138" s="38"/>
      <c r="V138" s="53">
        <f t="shared" si="3"/>
        <v>2792.422694277011</v>
      </c>
      <c r="W138" s="54"/>
    </row>
    <row r="139" spans="1:23" s="59" customFormat="1" ht="9" customHeight="1" x14ac:dyDescent="0.2">
      <c r="A139" s="35"/>
      <c r="B139" s="36"/>
      <c r="C139" s="35"/>
      <c r="D139" s="35"/>
      <c r="E139" s="151"/>
      <c r="F139" s="151"/>
      <c r="G139" s="151"/>
      <c r="H139" s="151"/>
      <c r="I139" s="151"/>
      <c r="J139" s="37"/>
      <c r="K139" s="37"/>
      <c r="L139" s="37"/>
      <c r="M139" s="67"/>
      <c r="N139" s="53"/>
      <c r="O139" s="53"/>
      <c r="P139" s="53"/>
      <c r="Q139" s="53"/>
      <c r="R139" s="53"/>
      <c r="S139" s="53"/>
      <c r="T139" s="53"/>
      <c r="U139" s="38"/>
      <c r="V139" s="53">
        <f t="shared" si="3"/>
        <v>2842.2314736968533</v>
      </c>
      <c r="W139" s="54"/>
    </row>
    <row r="140" spans="1:23" s="59" customFormat="1" ht="9" customHeight="1" x14ac:dyDescent="0.2">
      <c r="A140" s="35"/>
      <c r="B140" s="36"/>
      <c r="C140" s="35"/>
      <c r="D140" s="35"/>
      <c r="E140" s="151"/>
      <c r="F140" s="151"/>
      <c r="G140" s="151"/>
      <c r="H140" s="151"/>
      <c r="I140" s="151"/>
      <c r="J140" s="37"/>
      <c r="K140" s="37"/>
      <c r="L140" s="37"/>
      <c r="M140" s="67"/>
      <c r="N140" s="53"/>
      <c r="O140" s="53"/>
      <c r="P140" s="53"/>
      <c r="Q140" s="53"/>
      <c r="R140" s="53"/>
      <c r="S140" s="53"/>
      <c r="T140" s="53"/>
      <c r="U140" s="38"/>
      <c r="V140" s="53">
        <f t="shared" si="3"/>
        <v>3892.0653295128936</v>
      </c>
      <c r="W140" s="54" t="s">
        <v>126</v>
      </c>
    </row>
    <row r="141" spans="1:23" s="59" customFormat="1" ht="20.25" customHeight="1" x14ac:dyDescent="0.2">
      <c r="A141" s="35"/>
      <c r="B141" s="36"/>
      <c r="C141" s="35"/>
      <c r="D141" s="35"/>
      <c r="E141" s="151"/>
      <c r="F141" s="151"/>
      <c r="G141" s="151"/>
      <c r="H141" s="151"/>
      <c r="I141" s="151"/>
      <c r="J141" s="37"/>
      <c r="K141" s="37"/>
      <c r="L141" s="37"/>
      <c r="M141" s="67"/>
      <c r="N141" s="53"/>
      <c r="O141" s="53"/>
      <c r="P141" s="53"/>
      <c r="Q141" s="53"/>
      <c r="R141" s="53"/>
      <c r="S141" s="53"/>
      <c r="T141" s="53"/>
      <c r="U141" s="38"/>
      <c r="V141" s="53">
        <f t="shared" si="3"/>
        <v>-1361.1563757216263</v>
      </c>
      <c r="W141" s="54"/>
    </row>
    <row r="142" spans="1:23" s="59" customFormat="1" ht="9" customHeight="1" x14ac:dyDescent="0.2">
      <c r="A142" s="35"/>
      <c r="B142" s="36"/>
      <c r="C142" s="35"/>
      <c r="D142" s="35"/>
      <c r="E142" s="151"/>
      <c r="F142" s="151"/>
      <c r="G142" s="151"/>
      <c r="H142" s="151"/>
      <c r="I142" s="151"/>
      <c r="J142" s="37"/>
      <c r="K142" s="37"/>
      <c r="L142" s="37"/>
      <c r="M142" s="67"/>
      <c r="N142" s="53"/>
      <c r="O142" s="53"/>
      <c r="P142" s="53"/>
      <c r="Q142" s="53"/>
      <c r="R142" s="53"/>
      <c r="S142" s="53"/>
      <c r="T142" s="53"/>
      <c r="U142" s="38"/>
      <c r="V142" s="53" t="e">
        <f>#REF!-#REF!</f>
        <v>#REF!</v>
      </c>
      <c r="W142" s="54"/>
    </row>
    <row r="143" spans="1:23" s="59" customFormat="1" ht="9" customHeight="1" x14ac:dyDescent="0.2">
      <c r="A143" s="35"/>
      <c r="B143" s="36"/>
      <c r="C143" s="35"/>
      <c r="D143" s="35"/>
      <c r="E143" s="151"/>
      <c r="F143" s="151"/>
      <c r="G143" s="151"/>
      <c r="H143" s="151"/>
      <c r="I143" s="151"/>
      <c r="J143" s="37"/>
      <c r="K143" s="37"/>
      <c r="L143" s="37"/>
      <c r="M143" s="67"/>
      <c r="N143" s="53"/>
      <c r="O143" s="53"/>
      <c r="P143" s="53"/>
      <c r="Q143" s="53"/>
      <c r="R143" s="53"/>
      <c r="S143" s="53"/>
      <c r="T143" s="53"/>
      <c r="U143" s="38"/>
      <c r="V143" s="53" t="e">
        <f>#REF!-#REF!</f>
        <v>#REF!</v>
      </c>
      <c r="W143" s="54"/>
    </row>
    <row r="144" spans="1:23" s="59" customFormat="1" ht="9" customHeight="1" x14ac:dyDescent="0.2">
      <c r="A144" s="35"/>
      <c r="B144" s="36"/>
      <c r="C144" s="35"/>
      <c r="D144" s="35"/>
      <c r="E144" s="151"/>
      <c r="F144" s="151"/>
      <c r="G144" s="151"/>
      <c r="H144" s="151"/>
      <c r="I144" s="151"/>
      <c r="J144" s="37"/>
      <c r="K144" s="37"/>
      <c r="L144" s="37"/>
      <c r="M144" s="67"/>
      <c r="N144" s="53"/>
      <c r="O144" s="53"/>
      <c r="P144" s="53"/>
      <c r="Q144" s="53"/>
      <c r="R144" s="53"/>
      <c r="S144" s="53"/>
      <c r="T144" s="53"/>
      <c r="U144" s="38"/>
      <c r="V144" s="53" t="e">
        <f>#REF!-#REF!</f>
        <v>#REF!</v>
      </c>
      <c r="W144" s="54"/>
    </row>
    <row r="145" spans="1:23" s="59" customFormat="1" ht="9" customHeight="1" x14ac:dyDescent="0.2">
      <c r="A145" s="35"/>
      <c r="B145" s="36"/>
      <c r="C145" s="35"/>
      <c r="D145" s="35"/>
      <c r="E145" s="151"/>
      <c r="F145" s="151"/>
      <c r="G145" s="151"/>
      <c r="H145" s="151"/>
      <c r="I145" s="151"/>
      <c r="J145" s="37"/>
      <c r="K145" s="37"/>
      <c r="L145" s="37"/>
      <c r="M145" s="67"/>
      <c r="N145" s="53"/>
      <c r="O145" s="53"/>
      <c r="P145" s="53"/>
      <c r="Q145" s="53"/>
      <c r="R145" s="53"/>
      <c r="S145" s="53"/>
      <c r="T145" s="53"/>
      <c r="U145" s="38"/>
      <c r="V145" s="53" t="e">
        <f>#REF!-#REF!</f>
        <v>#REF!</v>
      </c>
      <c r="W145" s="54"/>
    </row>
    <row r="146" spans="1:23" s="59" customFormat="1" ht="9" customHeight="1" x14ac:dyDescent="0.2">
      <c r="A146" s="35"/>
      <c r="B146" s="36"/>
      <c r="C146" s="35"/>
      <c r="D146" s="35"/>
      <c r="E146" s="151"/>
      <c r="F146" s="151"/>
      <c r="G146" s="151"/>
      <c r="H146" s="151"/>
      <c r="I146" s="151"/>
      <c r="J146" s="37"/>
      <c r="K146" s="37"/>
      <c r="L146" s="37"/>
      <c r="M146" s="67"/>
      <c r="N146" s="53"/>
      <c r="O146" s="53"/>
      <c r="P146" s="53"/>
      <c r="Q146" s="53"/>
      <c r="R146" s="53"/>
      <c r="S146" s="53"/>
      <c r="T146" s="53"/>
      <c r="U146" s="38"/>
      <c r="V146" s="53" t="e">
        <f>#REF!-#REF!</f>
        <v>#REF!</v>
      </c>
      <c r="W146" s="54"/>
    </row>
    <row r="147" spans="1:23" s="59" customFormat="1" ht="9" customHeight="1" x14ac:dyDescent="0.2">
      <c r="A147" s="35"/>
      <c r="B147" s="36"/>
      <c r="C147" s="35"/>
      <c r="D147" s="35"/>
      <c r="E147" s="151"/>
      <c r="F147" s="151"/>
      <c r="G147" s="151"/>
      <c r="H147" s="151"/>
      <c r="I147" s="151"/>
      <c r="J147" s="37"/>
      <c r="K147" s="37"/>
      <c r="L147" s="37"/>
      <c r="M147" s="67"/>
      <c r="N147" s="53"/>
      <c r="O147" s="53"/>
      <c r="P147" s="53"/>
      <c r="Q147" s="53"/>
      <c r="R147" s="53"/>
      <c r="S147" s="53"/>
      <c r="T147" s="53"/>
      <c r="U147" s="38"/>
      <c r="V147" s="53" t="e">
        <f>#REF!-#REF!</f>
        <v>#REF!</v>
      </c>
      <c r="W147" s="54"/>
    </row>
    <row r="148" spans="1:23" s="59" customFormat="1" ht="9" customHeight="1" x14ac:dyDescent="0.2">
      <c r="A148" s="35"/>
      <c r="B148" s="36"/>
      <c r="C148" s="35"/>
      <c r="D148" s="35"/>
      <c r="E148" s="151"/>
      <c r="F148" s="151"/>
      <c r="G148" s="151"/>
      <c r="H148" s="151"/>
      <c r="I148" s="151"/>
      <c r="J148" s="37"/>
      <c r="K148" s="37"/>
      <c r="L148" s="37"/>
      <c r="M148" s="67"/>
      <c r="N148" s="53"/>
      <c r="O148" s="53"/>
      <c r="P148" s="53"/>
      <c r="Q148" s="53"/>
      <c r="R148" s="53"/>
      <c r="S148" s="53"/>
      <c r="T148" s="53"/>
      <c r="U148" s="38"/>
      <c r="V148" s="53" t="e">
        <f>#REF!-#REF!</f>
        <v>#REF!</v>
      </c>
      <c r="W148" s="54"/>
    </row>
    <row r="149" spans="1:23" s="59" customFormat="1" ht="9" customHeight="1" x14ac:dyDescent="0.2">
      <c r="A149" s="35"/>
      <c r="B149" s="36"/>
      <c r="C149" s="35"/>
      <c r="D149" s="35"/>
      <c r="E149" s="151"/>
      <c r="F149" s="151"/>
      <c r="G149" s="151"/>
      <c r="H149" s="151"/>
      <c r="I149" s="151"/>
      <c r="J149" s="37"/>
      <c r="K149" s="37"/>
      <c r="L149" s="37"/>
      <c r="M149" s="67"/>
      <c r="N149" s="53"/>
      <c r="O149" s="53"/>
      <c r="P149" s="53"/>
      <c r="Q149" s="53"/>
      <c r="R149" s="53"/>
      <c r="S149" s="53"/>
      <c r="T149" s="53"/>
      <c r="U149" s="38"/>
      <c r="V149" s="53" t="e">
        <f>#REF!-#REF!</f>
        <v>#REF!</v>
      </c>
      <c r="W149" s="54"/>
    </row>
    <row r="150" spans="1:23" s="59" customFormat="1" ht="9" customHeight="1" x14ac:dyDescent="0.2">
      <c r="A150" s="35"/>
      <c r="B150" s="36"/>
      <c r="C150" s="35"/>
      <c r="D150" s="35"/>
      <c r="E150" s="151"/>
      <c r="F150" s="151"/>
      <c r="G150" s="151"/>
      <c r="H150" s="151"/>
      <c r="I150" s="151"/>
      <c r="J150" s="37"/>
      <c r="K150" s="37"/>
      <c r="L150" s="37"/>
      <c r="M150" s="67"/>
      <c r="N150" s="53"/>
      <c r="O150" s="53"/>
      <c r="P150" s="53"/>
      <c r="Q150" s="53"/>
      <c r="R150" s="53"/>
      <c r="S150" s="53"/>
      <c r="T150" s="53"/>
      <c r="U150" s="38"/>
      <c r="V150" s="53" t="e">
        <f>#REF!-#REF!</f>
        <v>#REF!</v>
      </c>
      <c r="W150" s="54"/>
    </row>
    <row r="151" spans="1:23" s="59" customFormat="1" ht="9" customHeight="1" x14ac:dyDescent="0.2">
      <c r="A151" s="35"/>
      <c r="B151" s="36"/>
      <c r="C151" s="35"/>
      <c r="D151" s="35"/>
      <c r="E151" s="151"/>
      <c r="F151" s="151"/>
      <c r="G151" s="151"/>
      <c r="H151" s="151"/>
      <c r="I151" s="151"/>
      <c r="J151" s="37"/>
      <c r="K151" s="37"/>
      <c r="L151" s="37"/>
      <c r="M151" s="67"/>
      <c r="N151" s="53"/>
      <c r="O151" s="53"/>
      <c r="P151" s="53"/>
      <c r="Q151" s="53"/>
      <c r="R151" s="53"/>
      <c r="S151" s="53"/>
      <c r="T151" s="53"/>
      <c r="U151" s="38"/>
      <c r="V151" s="53" t="e">
        <f>#REF!-#REF!</f>
        <v>#REF!</v>
      </c>
      <c r="W151" s="54"/>
    </row>
    <row r="152" spans="1:23" s="59" customFormat="1" ht="9" customHeight="1" x14ac:dyDescent="0.2">
      <c r="A152" s="35"/>
      <c r="B152" s="36"/>
      <c r="C152" s="35"/>
      <c r="D152" s="35"/>
      <c r="E152" s="151"/>
      <c r="F152" s="151"/>
      <c r="G152" s="151"/>
      <c r="H152" s="151"/>
      <c r="I152" s="151"/>
      <c r="J152" s="37"/>
      <c r="K152" s="37"/>
      <c r="L152" s="37"/>
      <c r="M152" s="67"/>
      <c r="N152" s="53"/>
      <c r="O152" s="53"/>
      <c r="P152" s="53"/>
      <c r="Q152" s="53"/>
      <c r="R152" s="53"/>
      <c r="S152" s="53"/>
      <c r="T152" s="53"/>
      <c r="U152" s="38"/>
      <c r="V152" s="53" t="e">
        <f>#REF!-#REF!</f>
        <v>#REF!</v>
      </c>
      <c r="W152" s="54" t="s">
        <v>126</v>
      </c>
    </row>
    <row r="153" spans="1:23" s="59" customFormat="1" ht="9" customHeight="1" x14ac:dyDescent="0.2">
      <c r="A153" s="35"/>
      <c r="B153" s="36"/>
      <c r="C153" s="35"/>
      <c r="D153" s="35"/>
      <c r="E153" s="151"/>
      <c r="F153" s="151"/>
      <c r="G153" s="151"/>
      <c r="H153" s="151"/>
      <c r="I153" s="151"/>
      <c r="J153" s="37"/>
      <c r="K153" s="37"/>
      <c r="L153" s="37"/>
      <c r="M153" s="67"/>
      <c r="N153" s="53"/>
      <c r="O153" s="53"/>
      <c r="P153" s="53"/>
      <c r="Q153" s="53"/>
      <c r="R153" s="53"/>
      <c r="S153" s="53"/>
      <c r="T153" s="53"/>
      <c r="U153" s="38"/>
      <c r="V153" s="53" t="e">
        <f>#REF!-#REF!</f>
        <v>#REF!</v>
      </c>
      <c r="W153" s="54" t="s">
        <v>126</v>
      </c>
    </row>
    <row r="154" spans="1:23" s="59" customFormat="1" ht="22.5" customHeight="1" x14ac:dyDescent="0.2">
      <c r="A154" s="35"/>
      <c r="B154" s="36"/>
      <c r="C154" s="35"/>
      <c r="D154" s="35"/>
      <c r="E154" s="151"/>
      <c r="F154" s="151"/>
      <c r="G154" s="151"/>
      <c r="H154" s="151"/>
      <c r="I154" s="151"/>
      <c r="J154" s="37"/>
      <c r="K154" s="37"/>
      <c r="L154" s="37"/>
      <c r="M154" s="67"/>
      <c r="N154" s="53"/>
      <c r="O154" s="53"/>
      <c r="P154" s="53"/>
      <c r="Q154" s="53"/>
      <c r="R154" s="53"/>
      <c r="S154" s="53"/>
      <c r="T154" s="53"/>
      <c r="U154" s="38"/>
      <c r="V154" s="53" t="e">
        <f>#REF!-#REF!</f>
        <v>#REF!</v>
      </c>
      <c r="W154" s="54"/>
    </row>
    <row r="155" spans="1:23" s="59" customFormat="1" ht="9" customHeight="1" x14ac:dyDescent="0.2">
      <c r="A155" s="35"/>
      <c r="B155" s="36"/>
      <c r="C155" s="35"/>
      <c r="D155" s="35"/>
      <c r="E155" s="151"/>
      <c r="F155" s="151"/>
      <c r="G155" s="151"/>
      <c r="H155" s="151"/>
      <c r="I155" s="151"/>
      <c r="J155" s="37"/>
      <c r="K155" s="37"/>
      <c r="L155" s="37"/>
      <c r="M155" s="67"/>
      <c r="N155" s="53"/>
      <c r="O155" s="53"/>
      <c r="P155" s="53"/>
      <c r="Q155" s="53"/>
      <c r="R155" s="53"/>
      <c r="S155" s="53"/>
      <c r="T155" s="53"/>
      <c r="U155" s="38"/>
      <c r="V155" s="53" t="e">
        <f>#REF!-#REF!</f>
        <v>#REF!</v>
      </c>
      <c r="W155" s="54"/>
    </row>
    <row r="156" spans="1:23" s="59" customFormat="1" ht="9" customHeight="1" x14ac:dyDescent="0.2">
      <c r="A156" s="35"/>
      <c r="B156" s="36"/>
      <c r="C156" s="35"/>
      <c r="D156" s="35"/>
      <c r="E156" s="151"/>
      <c r="F156" s="151"/>
      <c r="G156" s="151"/>
      <c r="H156" s="151"/>
      <c r="I156" s="151"/>
      <c r="J156" s="37"/>
      <c r="K156" s="37"/>
      <c r="L156" s="37"/>
      <c r="M156" s="67"/>
      <c r="N156" s="53"/>
      <c r="O156" s="53"/>
      <c r="P156" s="53"/>
      <c r="Q156" s="53"/>
      <c r="R156" s="53"/>
      <c r="S156" s="53"/>
      <c r="T156" s="53"/>
      <c r="U156" s="38"/>
      <c r="V156" s="53" t="e">
        <f>#REF!-#REF!</f>
        <v>#REF!</v>
      </c>
      <c r="W156" s="54"/>
    </row>
    <row r="157" spans="1:23" s="59" customFormat="1" ht="9" customHeight="1" x14ac:dyDescent="0.2">
      <c r="A157" s="35"/>
      <c r="B157" s="36"/>
      <c r="C157" s="35"/>
      <c r="D157" s="35"/>
      <c r="E157" s="151"/>
      <c r="F157" s="151"/>
      <c r="G157" s="151"/>
      <c r="H157" s="151"/>
      <c r="I157" s="151"/>
      <c r="J157" s="37"/>
      <c r="K157" s="37"/>
      <c r="L157" s="37"/>
      <c r="M157" s="67"/>
      <c r="N157" s="53"/>
      <c r="O157" s="53"/>
      <c r="P157" s="53"/>
      <c r="Q157" s="53"/>
      <c r="R157" s="53"/>
      <c r="S157" s="53"/>
      <c r="T157" s="53"/>
      <c r="U157" s="38"/>
      <c r="V157" s="53" t="e">
        <f>#REF!-#REF!</f>
        <v>#REF!</v>
      </c>
      <c r="W157" s="54"/>
    </row>
    <row r="158" spans="1:23" s="59" customFormat="1" ht="9" customHeight="1" x14ac:dyDescent="0.2">
      <c r="A158" s="35"/>
      <c r="B158" s="36"/>
      <c r="C158" s="35"/>
      <c r="D158" s="35"/>
      <c r="E158" s="151"/>
      <c r="F158" s="151"/>
      <c r="G158" s="151"/>
      <c r="H158" s="151"/>
      <c r="I158" s="151"/>
      <c r="J158" s="37"/>
      <c r="K158" s="37"/>
      <c r="L158" s="37"/>
      <c r="M158" s="67"/>
      <c r="N158" s="53"/>
      <c r="O158" s="53"/>
      <c r="P158" s="53"/>
      <c r="Q158" s="53"/>
      <c r="R158" s="53"/>
      <c r="S158" s="53"/>
      <c r="T158" s="53"/>
      <c r="U158" s="38"/>
      <c r="V158" s="53" t="e">
        <f>#REF!-#REF!</f>
        <v>#REF!</v>
      </c>
      <c r="W158" s="54"/>
    </row>
    <row r="159" spans="1:23" s="59" customFormat="1" ht="20.25" customHeight="1" x14ac:dyDescent="0.2">
      <c r="A159" s="35"/>
      <c r="B159" s="36"/>
      <c r="C159" s="35"/>
      <c r="D159" s="35"/>
      <c r="E159" s="151"/>
      <c r="F159" s="151"/>
      <c r="G159" s="151"/>
      <c r="H159" s="151"/>
      <c r="I159" s="151"/>
      <c r="J159" s="37"/>
      <c r="K159" s="37"/>
      <c r="L159" s="37"/>
      <c r="M159" s="67"/>
      <c r="N159" s="53"/>
      <c r="O159" s="53"/>
      <c r="P159" s="53"/>
      <c r="Q159" s="53"/>
      <c r="R159" s="53"/>
      <c r="S159" s="53"/>
      <c r="T159" s="53"/>
      <c r="U159" s="38"/>
      <c r="V159" s="53" t="e">
        <f>#REF!-#REF!</f>
        <v>#REF!</v>
      </c>
      <c r="W159" s="54"/>
    </row>
    <row r="160" spans="1:23" s="59" customFormat="1" ht="9" customHeight="1" x14ac:dyDescent="0.2">
      <c r="A160" s="35"/>
      <c r="B160" s="36"/>
      <c r="C160" s="35"/>
      <c r="D160" s="35"/>
      <c r="E160" s="151"/>
      <c r="F160" s="151"/>
      <c r="G160" s="151"/>
      <c r="H160" s="151"/>
      <c r="I160" s="151"/>
      <c r="J160" s="37"/>
      <c r="K160" s="37"/>
      <c r="L160" s="37"/>
      <c r="M160" s="67"/>
      <c r="N160" s="53"/>
      <c r="O160" s="53"/>
      <c r="P160" s="53"/>
      <c r="Q160" s="53"/>
      <c r="R160" s="53"/>
      <c r="S160" s="53"/>
      <c r="T160" s="53"/>
      <c r="U160" s="38"/>
      <c r="V160" s="53" t="e">
        <f>#REF!-#REF!</f>
        <v>#REF!</v>
      </c>
      <c r="W160" s="54"/>
    </row>
    <row r="161" spans="1:23" s="59" customFormat="1" ht="9" customHeight="1" x14ac:dyDescent="0.2">
      <c r="A161" s="35"/>
      <c r="B161" s="36"/>
      <c r="C161" s="35"/>
      <c r="D161" s="35"/>
      <c r="E161" s="151"/>
      <c r="F161" s="151"/>
      <c r="G161" s="151"/>
      <c r="H161" s="151"/>
      <c r="I161" s="151"/>
      <c r="J161" s="37"/>
      <c r="K161" s="37"/>
      <c r="L161" s="37"/>
      <c r="M161" s="67"/>
      <c r="N161" s="53"/>
      <c r="O161" s="53"/>
      <c r="P161" s="53"/>
      <c r="Q161" s="53"/>
      <c r="R161" s="53"/>
      <c r="S161" s="53"/>
      <c r="T161" s="53"/>
      <c r="U161" s="38"/>
      <c r="V161" s="53" t="e">
        <f>#REF!-#REF!</f>
        <v>#REF!</v>
      </c>
      <c r="W161" s="54"/>
    </row>
    <row r="162" spans="1:23" s="59" customFormat="1" ht="9" customHeight="1" x14ac:dyDescent="0.2">
      <c r="A162" s="35"/>
      <c r="B162" s="36"/>
      <c r="C162" s="35"/>
      <c r="D162" s="35"/>
      <c r="E162" s="151"/>
      <c r="F162" s="151"/>
      <c r="G162" s="151"/>
      <c r="H162" s="151"/>
      <c r="I162" s="151"/>
      <c r="J162" s="37"/>
      <c r="K162" s="37"/>
      <c r="L162" s="37"/>
      <c r="M162" s="67"/>
      <c r="N162" s="53"/>
      <c r="O162" s="53"/>
      <c r="P162" s="53"/>
      <c r="Q162" s="53"/>
      <c r="R162" s="53"/>
      <c r="S162" s="53"/>
      <c r="T162" s="53"/>
      <c r="U162" s="38"/>
      <c r="V162" s="53" t="e">
        <f>#REF!-#REF!</f>
        <v>#REF!</v>
      </c>
      <c r="W162" s="54"/>
    </row>
    <row r="163" spans="1:23" s="59" customFormat="1" ht="9" customHeight="1" x14ac:dyDescent="0.2">
      <c r="A163" s="35"/>
      <c r="B163" s="36"/>
      <c r="C163" s="35"/>
      <c r="D163" s="35"/>
      <c r="E163" s="151"/>
      <c r="F163" s="151"/>
      <c r="G163" s="151"/>
      <c r="H163" s="151"/>
      <c r="I163" s="151"/>
      <c r="J163" s="37"/>
      <c r="K163" s="37"/>
      <c r="L163" s="37"/>
      <c r="M163" s="67"/>
      <c r="N163" s="53"/>
      <c r="O163" s="53"/>
      <c r="P163" s="53"/>
      <c r="Q163" s="53"/>
      <c r="R163" s="53"/>
      <c r="S163" s="53"/>
      <c r="T163" s="53"/>
      <c r="U163" s="38"/>
      <c r="V163" s="53" t="e">
        <f>#REF!-#REF!</f>
        <v>#REF!</v>
      </c>
      <c r="W163" s="54"/>
    </row>
    <row r="164" spans="1:23" s="59" customFormat="1" ht="9" customHeight="1" x14ac:dyDescent="0.2">
      <c r="A164" s="35"/>
      <c r="B164" s="36"/>
      <c r="C164" s="35"/>
      <c r="D164" s="35"/>
      <c r="E164" s="151"/>
      <c r="F164" s="151"/>
      <c r="G164" s="151"/>
      <c r="H164" s="151"/>
      <c r="I164" s="151"/>
      <c r="J164" s="37"/>
      <c r="K164" s="37"/>
      <c r="L164" s="37"/>
      <c r="M164" s="67"/>
      <c r="N164" s="53"/>
      <c r="O164" s="53"/>
      <c r="P164" s="53"/>
      <c r="Q164" s="53"/>
      <c r="R164" s="53"/>
      <c r="S164" s="53"/>
      <c r="T164" s="53"/>
      <c r="U164" s="38"/>
      <c r="V164" s="53" t="e">
        <f>#REF!-#REF!</f>
        <v>#REF!</v>
      </c>
      <c r="W164" s="54"/>
    </row>
    <row r="165" spans="1:23" s="59" customFormat="1" ht="9" customHeight="1" x14ac:dyDescent="0.2">
      <c r="A165" s="35"/>
      <c r="B165" s="36"/>
      <c r="C165" s="35"/>
      <c r="D165" s="35"/>
      <c r="E165" s="151"/>
      <c r="F165" s="151"/>
      <c r="G165" s="151"/>
      <c r="H165" s="151"/>
      <c r="I165" s="151"/>
      <c r="J165" s="37"/>
      <c r="K165" s="37"/>
      <c r="L165" s="37"/>
      <c r="M165" s="67"/>
      <c r="N165" s="53"/>
      <c r="O165" s="53"/>
      <c r="P165" s="53"/>
      <c r="Q165" s="53"/>
      <c r="R165" s="53"/>
      <c r="S165" s="53"/>
      <c r="T165" s="53"/>
      <c r="U165" s="38"/>
      <c r="V165" s="53" t="e">
        <f>#REF!-#REF!</f>
        <v>#REF!</v>
      </c>
      <c r="W165" s="54"/>
    </row>
    <row r="166" spans="1:23" s="59" customFormat="1" ht="9.75" customHeight="1" x14ac:dyDescent="0.2">
      <c r="A166" s="35"/>
      <c r="B166" s="36"/>
      <c r="C166" s="35"/>
      <c r="D166" s="35"/>
      <c r="E166" s="151"/>
      <c r="F166" s="151"/>
      <c r="G166" s="151"/>
      <c r="H166" s="151"/>
      <c r="I166" s="151"/>
      <c r="J166" s="37"/>
      <c r="K166" s="37"/>
      <c r="L166" s="37"/>
      <c r="M166" s="67"/>
      <c r="N166" s="53"/>
      <c r="O166" s="53"/>
      <c r="P166" s="53"/>
      <c r="Q166" s="53"/>
      <c r="R166" s="53"/>
      <c r="S166" s="53"/>
      <c r="T166" s="53"/>
      <c r="U166" s="38"/>
      <c r="V166" s="53" t="e">
        <f>#REF!-#REF!</f>
        <v>#REF!</v>
      </c>
      <c r="W166" s="54"/>
    </row>
    <row r="167" spans="1:23" s="59" customFormat="1" ht="21" customHeight="1" x14ac:dyDescent="0.2">
      <c r="A167" s="35"/>
      <c r="B167" s="36"/>
      <c r="C167" s="35"/>
      <c r="D167" s="35"/>
      <c r="E167" s="151"/>
      <c r="F167" s="151"/>
      <c r="G167" s="151"/>
      <c r="H167" s="151"/>
      <c r="I167" s="151"/>
      <c r="J167" s="37"/>
      <c r="K167" s="37"/>
      <c r="L167" s="37"/>
      <c r="M167" s="67"/>
      <c r="N167" s="53"/>
      <c r="O167" s="53"/>
      <c r="P167" s="53"/>
      <c r="Q167" s="53"/>
      <c r="R167" s="53"/>
      <c r="S167" s="53"/>
      <c r="T167" s="53"/>
      <c r="U167" s="38"/>
      <c r="V167" s="53" t="e">
        <f>#REF!-#REF!</f>
        <v>#REF!</v>
      </c>
      <c r="W167" s="54"/>
    </row>
    <row r="168" spans="1:23" s="59" customFormat="1" ht="9" customHeight="1" x14ac:dyDescent="0.2">
      <c r="A168" s="35"/>
      <c r="B168" s="36"/>
      <c r="C168" s="35"/>
      <c r="D168" s="35"/>
      <c r="E168" s="151"/>
      <c r="F168" s="151"/>
      <c r="G168" s="151"/>
      <c r="H168" s="151"/>
      <c r="I168" s="151"/>
      <c r="J168" s="37"/>
      <c r="K168" s="37"/>
      <c r="L168" s="37"/>
      <c r="M168" s="67"/>
      <c r="N168" s="53"/>
      <c r="O168" s="53"/>
      <c r="P168" s="53"/>
      <c r="Q168" s="53"/>
      <c r="R168" s="53"/>
      <c r="S168" s="53"/>
      <c r="T168" s="53"/>
      <c r="U168" s="38"/>
      <c r="V168" s="53" t="e">
        <f>#REF!-#REF!</f>
        <v>#REF!</v>
      </c>
      <c r="W168" s="54"/>
    </row>
    <row r="169" spans="1:23" s="59" customFormat="1" ht="9" customHeight="1" x14ac:dyDescent="0.2">
      <c r="A169" s="35"/>
      <c r="B169" s="36"/>
      <c r="C169" s="35"/>
      <c r="D169" s="35"/>
      <c r="E169" s="151"/>
      <c r="F169" s="151"/>
      <c r="G169" s="151"/>
      <c r="H169" s="151"/>
      <c r="I169" s="151"/>
      <c r="J169" s="37"/>
      <c r="K169" s="37"/>
      <c r="L169" s="37"/>
      <c r="M169" s="67"/>
      <c r="N169" s="53"/>
      <c r="O169" s="53"/>
      <c r="P169" s="53"/>
      <c r="Q169" s="53"/>
      <c r="R169" s="53"/>
      <c r="S169" s="53"/>
      <c r="T169" s="53"/>
      <c r="U169" s="38"/>
      <c r="V169" s="53" t="e">
        <f>#REF!-#REF!</f>
        <v>#REF!</v>
      </c>
      <c r="W169" s="54"/>
    </row>
    <row r="170" spans="1:23" s="59" customFormat="1" ht="9" customHeight="1" x14ac:dyDescent="0.2">
      <c r="A170" s="35"/>
      <c r="B170" s="36"/>
      <c r="C170" s="35"/>
      <c r="D170" s="35"/>
      <c r="E170" s="151"/>
      <c r="F170" s="151"/>
      <c r="G170" s="151"/>
      <c r="H170" s="151"/>
      <c r="I170" s="151"/>
      <c r="J170" s="37"/>
      <c r="K170" s="37"/>
      <c r="L170" s="37"/>
      <c r="M170" s="67"/>
      <c r="N170" s="53"/>
      <c r="O170" s="53"/>
      <c r="P170" s="53"/>
      <c r="Q170" s="53"/>
      <c r="R170" s="53"/>
      <c r="S170" s="53"/>
      <c r="T170" s="53"/>
      <c r="U170" s="38"/>
      <c r="V170" s="53" t="e">
        <f>#REF!-#REF!</f>
        <v>#REF!</v>
      </c>
      <c r="W170" s="54"/>
    </row>
    <row r="171" spans="1:23" s="59" customFormat="1" ht="20.25" customHeight="1" x14ac:dyDescent="0.2">
      <c r="A171" s="35"/>
      <c r="B171" s="36"/>
      <c r="C171" s="35"/>
      <c r="D171" s="35"/>
      <c r="E171" s="151"/>
      <c r="F171" s="151"/>
      <c r="G171" s="151"/>
      <c r="H171" s="151"/>
      <c r="I171" s="151"/>
      <c r="J171" s="37"/>
      <c r="K171" s="37"/>
      <c r="L171" s="37"/>
      <c r="M171" s="67"/>
      <c r="N171" s="53"/>
      <c r="O171" s="53"/>
      <c r="P171" s="53"/>
      <c r="Q171" s="53"/>
      <c r="R171" s="53"/>
      <c r="S171" s="53"/>
      <c r="T171" s="53"/>
      <c r="U171" s="38"/>
      <c r="V171" s="53" t="e">
        <f>#REF!-#REF!</f>
        <v>#REF!</v>
      </c>
      <c r="W171" s="54"/>
    </row>
    <row r="172" spans="1:23" s="59" customFormat="1" ht="11.25" customHeight="1" x14ac:dyDescent="0.2">
      <c r="A172" s="35"/>
      <c r="B172" s="36"/>
      <c r="C172" s="35"/>
      <c r="D172" s="35"/>
      <c r="E172" s="151"/>
      <c r="F172" s="151"/>
      <c r="G172" s="151"/>
      <c r="H172" s="151"/>
      <c r="I172" s="151"/>
      <c r="J172" s="37"/>
      <c r="K172" s="37"/>
      <c r="L172" s="37"/>
      <c r="M172" s="67"/>
      <c r="N172" s="53"/>
      <c r="O172" s="53"/>
      <c r="P172" s="53"/>
      <c r="Q172" s="53"/>
      <c r="R172" s="53"/>
      <c r="S172" s="53"/>
      <c r="T172" s="53"/>
      <c r="U172" s="38"/>
      <c r="V172" s="53" t="e">
        <f>#REF!-#REF!</f>
        <v>#REF!</v>
      </c>
      <c r="W172" s="54"/>
    </row>
    <row r="173" spans="1:23" ht="9" customHeight="1" x14ac:dyDescent="0.2">
      <c r="V173" s="53" t="e">
        <f>#REF!-#REF!</f>
        <v>#REF!</v>
      </c>
      <c r="W173" s="54"/>
    </row>
    <row r="174" spans="1:23" ht="9" customHeight="1" x14ac:dyDescent="0.2">
      <c r="V174" s="53" t="e">
        <f>#REF!-#REF!</f>
        <v>#REF!</v>
      </c>
      <c r="W174" s="54"/>
    </row>
    <row r="175" spans="1:23" ht="9" customHeight="1" x14ac:dyDescent="0.2">
      <c r="V175" s="53" t="e">
        <f>#REF!-#REF!</f>
        <v>#REF!</v>
      </c>
      <c r="W175" s="54"/>
    </row>
    <row r="176" spans="1:23" ht="9" customHeight="1" x14ac:dyDescent="0.2">
      <c r="V176" s="53" t="e">
        <f>#REF!-#REF!</f>
        <v>#REF!</v>
      </c>
      <c r="W176" s="54"/>
    </row>
    <row r="177" spans="22:23" ht="30" customHeight="1" x14ac:dyDescent="0.2">
      <c r="V177" s="53" t="e">
        <f>#REF!-#REF!</f>
        <v>#REF!</v>
      </c>
      <c r="W177" s="54"/>
    </row>
    <row r="178" spans="22:23" ht="9" customHeight="1" x14ac:dyDescent="0.2">
      <c r="V178" s="53" t="e">
        <f>#REF!-#REF!</f>
        <v>#REF!</v>
      </c>
      <c r="W178" s="54"/>
    </row>
    <row r="179" spans="22:23" ht="9" customHeight="1" x14ac:dyDescent="0.2">
      <c r="V179" s="53" t="e">
        <f>#REF!-#REF!</f>
        <v>#REF!</v>
      </c>
      <c r="W179" s="54"/>
    </row>
    <row r="180" spans="22:23" ht="32.25" customHeight="1" x14ac:dyDescent="0.2">
      <c r="V180" s="53" t="e">
        <f>#REF!-#REF!</f>
        <v>#REF!</v>
      </c>
      <c r="W180" s="54"/>
    </row>
    <row r="181" spans="22:23" ht="12" customHeight="1" x14ac:dyDescent="0.2">
      <c r="V181" s="53" t="e">
        <f>#REF!-#REF!</f>
        <v>#REF!</v>
      </c>
      <c r="W181" s="54"/>
    </row>
    <row r="182" spans="22:23" ht="9" customHeight="1" x14ac:dyDescent="0.2">
      <c r="V182" s="53" t="e">
        <f>#REF!-#REF!</f>
        <v>#REF!</v>
      </c>
      <c r="W182" s="54"/>
    </row>
    <row r="183" spans="22:23" ht="9" customHeight="1" x14ac:dyDescent="0.2">
      <c r="V183" s="53" t="e">
        <f>#REF!-#REF!</f>
        <v>#REF!</v>
      </c>
      <c r="W183" s="54"/>
    </row>
    <row r="184" spans="22:23" ht="9" customHeight="1" x14ac:dyDescent="0.2">
      <c r="V184" s="53" t="e">
        <f>#REF!-#REF!</f>
        <v>#REF!</v>
      </c>
      <c r="W184" s="54"/>
    </row>
    <row r="185" spans="22:23" ht="9" customHeight="1" x14ac:dyDescent="0.2">
      <c r="V185" s="53" t="e">
        <f>#REF!-#REF!</f>
        <v>#REF!</v>
      </c>
      <c r="W185" s="54"/>
    </row>
    <row r="186" spans="22:23" ht="9" customHeight="1" x14ac:dyDescent="0.2">
      <c r="V186" s="53" t="e">
        <f>#REF!-#REF!</f>
        <v>#REF!</v>
      </c>
      <c r="W186" s="54"/>
    </row>
    <row r="187" spans="22:23" ht="9" customHeight="1" x14ac:dyDescent="0.2">
      <c r="V187" s="53" t="e">
        <f>#REF!-#REF!</f>
        <v>#REF!</v>
      </c>
      <c r="W187" s="54"/>
    </row>
    <row r="188" spans="22:23" ht="9" customHeight="1" x14ac:dyDescent="0.2">
      <c r="V188" s="53" t="e">
        <f>#REF!-#REF!</f>
        <v>#REF!</v>
      </c>
      <c r="W188" s="54"/>
    </row>
    <row r="189" spans="22:23" ht="9" customHeight="1" x14ac:dyDescent="0.2">
      <c r="V189" s="53" t="e">
        <f>#REF!-#REF!</f>
        <v>#REF!</v>
      </c>
      <c r="W189" s="54"/>
    </row>
    <row r="190" spans="22:23" ht="9" customHeight="1" x14ac:dyDescent="0.2">
      <c r="V190" s="53" t="e">
        <f>#REF!-#REF!</f>
        <v>#REF!</v>
      </c>
      <c r="W190" s="54"/>
    </row>
    <row r="191" spans="22:23" ht="9" customHeight="1" x14ac:dyDescent="0.2">
      <c r="V191" s="53" t="e">
        <f>#REF!-#REF!</f>
        <v>#REF!</v>
      </c>
      <c r="W191" s="54"/>
    </row>
    <row r="192" spans="22:23" ht="9" customHeight="1" x14ac:dyDescent="0.2">
      <c r="V192" s="53" t="e">
        <f>#REF!-#REF!</f>
        <v>#REF!</v>
      </c>
      <c r="W192" s="54"/>
    </row>
    <row r="193" spans="1:23" ht="9" customHeight="1" x14ac:dyDescent="0.2">
      <c r="V193" s="53" t="e">
        <f>#REF!-#REF!</f>
        <v>#REF!</v>
      </c>
      <c r="W193" s="54"/>
    </row>
    <row r="194" spans="1:23" ht="9" customHeight="1" x14ac:dyDescent="0.2">
      <c r="V194" s="53" t="e">
        <f>#REF!-#REF!</f>
        <v>#REF!</v>
      </c>
      <c r="W194" s="54"/>
    </row>
    <row r="195" spans="1:23" ht="9" customHeight="1" x14ac:dyDescent="0.2">
      <c r="V195" s="53" t="e">
        <f>#REF!-#REF!</f>
        <v>#REF!</v>
      </c>
      <c r="W195" s="54"/>
    </row>
    <row r="196" spans="1:23" ht="9" customHeight="1" x14ac:dyDescent="0.2">
      <c r="V196" s="53" t="e">
        <f>#REF!-#REF!</f>
        <v>#REF!</v>
      </c>
      <c r="W196" s="54"/>
    </row>
    <row r="197" spans="1:23" ht="22.5" customHeight="1" x14ac:dyDescent="0.2">
      <c r="V197" s="53" t="e">
        <f>#REF!-#REF!</f>
        <v>#REF!</v>
      </c>
      <c r="W197" s="54"/>
    </row>
    <row r="198" spans="1:23" ht="12.75" customHeight="1" x14ac:dyDescent="0.2">
      <c r="V198" s="53" t="e">
        <f>#REF!-#REF!</f>
        <v>#REF!</v>
      </c>
      <c r="W198" s="54"/>
    </row>
    <row r="199" spans="1:23" ht="9" customHeight="1" x14ac:dyDescent="0.2">
      <c r="V199" s="53" t="e">
        <f>#REF!-#REF!</f>
        <v>#REF!</v>
      </c>
      <c r="W199" s="54"/>
    </row>
    <row r="200" spans="1:23" ht="9" customHeight="1" x14ac:dyDescent="0.2">
      <c r="V200" s="53" t="e">
        <f>#REF!-#REF!</f>
        <v>#REF!</v>
      </c>
      <c r="W200" s="54"/>
    </row>
    <row r="201" spans="1:23" ht="24.75" customHeight="1" x14ac:dyDescent="0.2">
      <c r="V201" s="53" t="e">
        <f>#REF!-#REF!</f>
        <v>#REF!</v>
      </c>
      <c r="W201" s="54"/>
    </row>
    <row r="202" spans="1:23" s="61" customFormat="1" ht="12" customHeight="1" x14ac:dyDescent="0.2">
      <c r="A202" s="35"/>
      <c r="B202" s="36"/>
      <c r="C202" s="35"/>
      <c r="D202" s="35"/>
      <c r="E202" s="151"/>
      <c r="F202" s="151"/>
      <c r="G202" s="151"/>
      <c r="H202" s="151"/>
      <c r="I202" s="151"/>
      <c r="J202" s="37"/>
      <c r="K202" s="37"/>
      <c r="L202" s="37"/>
      <c r="M202" s="67"/>
      <c r="N202" s="53"/>
      <c r="O202" s="53"/>
      <c r="P202" s="53"/>
      <c r="Q202" s="53"/>
      <c r="R202" s="53"/>
      <c r="S202" s="53"/>
      <c r="T202" s="53"/>
      <c r="U202" s="38"/>
      <c r="V202" s="53" t="e">
        <f>#REF!-#REF!</f>
        <v>#REF!</v>
      </c>
      <c r="W202" s="54"/>
    </row>
    <row r="203" spans="1:23" s="61" customFormat="1" ht="9" customHeight="1" x14ac:dyDescent="0.2">
      <c r="A203" s="35"/>
      <c r="B203" s="36"/>
      <c r="C203" s="35"/>
      <c r="D203" s="35"/>
      <c r="E203" s="151"/>
      <c r="F203" s="151"/>
      <c r="G203" s="151"/>
      <c r="H203" s="151"/>
      <c r="I203" s="151"/>
      <c r="J203" s="37"/>
      <c r="K203" s="37"/>
      <c r="L203" s="37"/>
      <c r="M203" s="67"/>
      <c r="N203" s="53"/>
      <c r="O203" s="53"/>
      <c r="P203" s="53"/>
      <c r="Q203" s="53"/>
      <c r="R203" s="53"/>
      <c r="S203" s="53"/>
      <c r="T203" s="53"/>
      <c r="U203" s="38"/>
      <c r="V203" s="53" t="e">
        <f>#REF!-#REF!</f>
        <v>#REF!</v>
      </c>
      <c r="W203" s="54"/>
    </row>
    <row r="204" spans="1:23" ht="21.75" customHeight="1" x14ac:dyDescent="0.2">
      <c r="V204" s="53" t="e">
        <f>#REF!-#REF!</f>
        <v>#REF!</v>
      </c>
      <c r="W204" s="54"/>
    </row>
    <row r="205" spans="1:23" ht="14.25" customHeight="1" x14ac:dyDescent="0.2">
      <c r="V205" s="53" t="e">
        <f>#REF!-#REF!</f>
        <v>#REF!</v>
      </c>
      <c r="W205" s="54"/>
    </row>
    <row r="206" spans="1:23" ht="9" customHeight="1" x14ac:dyDescent="0.2">
      <c r="V206" s="53" t="e">
        <f>#REF!-#REF!</f>
        <v>#REF!</v>
      </c>
      <c r="W206" s="54"/>
    </row>
    <row r="207" spans="1:23" ht="29.25" customHeight="1" x14ac:dyDescent="0.2">
      <c r="V207" s="53" t="e">
        <f>#REF!-#REF!</f>
        <v>#REF!</v>
      </c>
      <c r="W207" s="54"/>
    </row>
    <row r="208" spans="1:23" ht="9" customHeight="1" x14ac:dyDescent="0.2">
      <c r="V208" s="53" t="e">
        <f>#REF!-#REF!</f>
        <v>#REF!</v>
      </c>
      <c r="W208" s="54"/>
    </row>
    <row r="209" spans="1:23" ht="9" customHeight="1" x14ac:dyDescent="0.2">
      <c r="V209" s="53" t="e">
        <f>#REF!-#REF!</f>
        <v>#REF!</v>
      </c>
      <c r="W209" s="54"/>
    </row>
    <row r="210" spans="1:23" ht="9" customHeight="1" x14ac:dyDescent="0.2">
      <c r="V210" s="53" t="e">
        <f>#REF!-#REF!</f>
        <v>#REF!</v>
      </c>
      <c r="W210" s="54"/>
    </row>
    <row r="211" spans="1:23" ht="30.75" customHeight="1" x14ac:dyDescent="0.2">
      <c r="V211" s="53" t="e">
        <f>#REF!-#REF!</f>
        <v>#REF!</v>
      </c>
      <c r="W211" s="54"/>
    </row>
    <row r="212" spans="1:23" ht="9" customHeight="1" x14ac:dyDescent="0.2">
      <c r="V212" s="53" t="e">
        <f>#REF!-#REF!</f>
        <v>#REF!</v>
      </c>
      <c r="W212" s="54"/>
    </row>
    <row r="213" spans="1:23" ht="9" customHeight="1" x14ac:dyDescent="0.2">
      <c r="V213" s="53" t="e">
        <f>#REF!-#REF!</f>
        <v>#REF!</v>
      </c>
      <c r="W213" s="54"/>
    </row>
    <row r="214" spans="1:23" ht="31.5" customHeight="1" x14ac:dyDescent="0.2">
      <c r="V214" s="53" t="e">
        <f>#REF!-#REF!</f>
        <v>#REF!</v>
      </c>
      <c r="W214" s="54"/>
    </row>
    <row r="215" spans="1:23" s="59" customFormat="1" ht="9" customHeight="1" x14ac:dyDescent="0.2">
      <c r="A215" s="35"/>
      <c r="B215" s="36"/>
      <c r="C215" s="35"/>
      <c r="D215" s="35"/>
      <c r="E215" s="151"/>
      <c r="F215" s="151"/>
      <c r="G215" s="151"/>
      <c r="H215" s="151"/>
      <c r="I215" s="151"/>
      <c r="J215" s="37"/>
      <c r="K215" s="37"/>
      <c r="L215" s="37"/>
      <c r="M215" s="67"/>
      <c r="N215" s="53"/>
      <c r="O215" s="53"/>
      <c r="P215" s="53"/>
      <c r="Q215" s="53"/>
      <c r="R215" s="53"/>
      <c r="S215" s="53"/>
      <c r="T215" s="53"/>
      <c r="U215" s="38"/>
      <c r="V215" s="53" t="e">
        <f>#REF!-#REF!</f>
        <v>#REF!</v>
      </c>
      <c r="W215" s="54"/>
    </row>
    <row r="216" spans="1:23" s="59" customFormat="1" ht="9" customHeight="1" x14ac:dyDescent="0.2">
      <c r="A216" s="35"/>
      <c r="B216" s="36"/>
      <c r="C216" s="35"/>
      <c r="D216" s="35"/>
      <c r="E216" s="151"/>
      <c r="F216" s="151"/>
      <c r="G216" s="151"/>
      <c r="H216" s="151"/>
      <c r="I216" s="151"/>
      <c r="J216" s="37"/>
      <c r="K216" s="37"/>
      <c r="L216" s="37"/>
      <c r="M216" s="67"/>
      <c r="N216" s="53"/>
      <c r="O216" s="53"/>
      <c r="P216" s="53"/>
      <c r="Q216" s="53"/>
      <c r="R216" s="53"/>
      <c r="S216" s="53"/>
      <c r="T216" s="53"/>
      <c r="U216" s="38"/>
      <c r="V216" s="53" t="e">
        <f>#REF!-#REF!</f>
        <v>#REF!</v>
      </c>
      <c r="W216" s="54"/>
    </row>
    <row r="217" spans="1:23" s="59" customFormat="1" ht="25.5" customHeight="1" x14ac:dyDescent="0.2">
      <c r="A217" s="35"/>
      <c r="B217" s="36"/>
      <c r="C217" s="35"/>
      <c r="D217" s="35"/>
      <c r="E217" s="151"/>
      <c r="F217" s="151"/>
      <c r="G217" s="151"/>
      <c r="H217" s="151"/>
      <c r="I217" s="151"/>
      <c r="J217" s="37"/>
      <c r="K217" s="37"/>
      <c r="L217" s="37"/>
      <c r="M217" s="67"/>
      <c r="N217" s="53"/>
      <c r="O217" s="53"/>
      <c r="P217" s="53"/>
      <c r="Q217" s="53"/>
      <c r="R217" s="53"/>
      <c r="S217" s="53"/>
      <c r="T217" s="53"/>
      <c r="U217" s="38"/>
      <c r="V217" s="53" t="e">
        <f>#REF!-#REF!</f>
        <v>#REF!</v>
      </c>
      <c r="W217" s="54"/>
    </row>
    <row r="218" spans="1:23" s="59" customFormat="1" ht="9" customHeight="1" x14ac:dyDescent="0.2">
      <c r="A218" s="35"/>
      <c r="B218" s="36"/>
      <c r="C218" s="35"/>
      <c r="D218" s="35"/>
      <c r="E218" s="151"/>
      <c r="F218" s="151"/>
      <c r="G218" s="151"/>
      <c r="H218" s="151"/>
      <c r="I218" s="151"/>
      <c r="J218" s="37"/>
      <c r="K218" s="37"/>
      <c r="L218" s="37"/>
      <c r="M218" s="67"/>
      <c r="N218" s="53"/>
      <c r="O218" s="53"/>
      <c r="P218" s="53"/>
      <c r="Q218" s="53"/>
      <c r="R218" s="53"/>
      <c r="S218" s="53"/>
      <c r="T218" s="53"/>
      <c r="U218" s="38"/>
      <c r="V218" s="53" t="e">
        <f>#REF!-#REF!</f>
        <v>#REF!</v>
      </c>
      <c r="W218" s="54"/>
    </row>
    <row r="219" spans="1:23" s="59" customFormat="1" ht="9" customHeight="1" x14ac:dyDescent="0.2">
      <c r="A219" s="35"/>
      <c r="B219" s="36"/>
      <c r="C219" s="35"/>
      <c r="D219" s="35"/>
      <c r="E219" s="151"/>
      <c r="F219" s="151"/>
      <c r="G219" s="151"/>
      <c r="H219" s="151"/>
      <c r="I219" s="151"/>
      <c r="J219" s="37"/>
      <c r="K219" s="37"/>
      <c r="L219" s="37"/>
      <c r="M219" s="67"/>
      <c r="N219" s="53"/>
      <c r="O219" s="53"/>
      <c r="P219" s="53"/>
      <c r="Q219" s="53"/>
      <c r="R219" s="53"/>
      <c r="S219" s="53"/>
      <c r="T219" s="53"/>
      <c r="U219" s="38"/>
      <c r="V219" s="53" t="e">
        <f>#REF!-#REF!</f>
        <v>#REF!</v>
      </c>
      <c r="W219" s="54"/>
    </row>
    <row r="220" spans="1:23" s="59" customFormat="1" ht="21.75" customHeight="1" x14ac:dyDescent="0.2">
      <c r="A220" s="35"/>
      <c r="B220" s="36"/>
      <c r="C220" s="35"/>
      <c r="D220" s="35"/>
      <c r="E220" s="151"/>
      <c r="F220" s="151"/>
      <c r="G220" s="151"/>
      <c r="H220" s="151"/>
      <c r="I220" s="151"/>
      <c r="J220" s="37"/>
      <c r="K220" s="37"/>
      <c r="L220" s="37"/>
      <c r="M220" s="67"/>
      <c r="N220" s="53"/>
      <c r="O220" s="53"/>
      <c r="P220" s="53"/>
      <c r="Q220" s="53"/>
      <c r="R220" s="53"/>
      <c r="S220" s="53"/>
      <c r="T220" s="53"/>
      <c r="U220" s="38"/>
      <c r="V220" s="53" t="e">
        <f>#REF!-#REF!</f>
        <v>#REF!</v>
      </c>
      <c r="W220" s="54"/>
    </row>
    <row r="221" spans="1:23" s="59" customFormat="1" ht="9" customHeight="1" x14ac:dyDescent="0.2">
      <c r="A221" s="35"/>
      <c r="B221" s="36"/>
      <c r="C221" s="35"/>
      <c r="D221" s="35"/>
      <c r="E221" s="151"/>
      <c r="F221" s="151"/>
      <c r="G221" s="151"/>
      <c r="H221" s="151"/>
      <c r="I221" s="151"/>
      <c r="J221" s="37"/>
      <c r="K221" s="37"/>
      <c r="L221" s="37"/>
      <c r="M221" s="67"/>
      <c r="N221" s="53"/>
      <c r="O221" s="53"/>
      <c r="P221" s="53"/>
      <c r="Q221" s="53"/>
      <c r="R221" s="53"/>
      <c r="S221" s="53"/>
      <c r="T221" s="53"/>
      <c r="U221" s="38"/>
      <c r="V221" s="53" t="e">
        <f>#REF!-#REF!</f>
        <v>#REF!</v>
      </c>
      <c r="W221" s="54"/>
    </row>
    <row r="222" spans="1:23" s="59" customFormat="1" ht="9" customHeight="1" x14ac:dyDescent="0.2">
      <c r="A222" s="35"/>
      <c r="B222" s="36"/>
      <c r="C222" s="35"/>
      <c r="D222" s="35"/>
      <c r="E222" s="151"/>
      <c r="F222" s="151"/>
      <c r="G222" s="151"/>
      <c r="H222" s="151"/>
      <c r="I222" s="151"/>
      <c r="J222" s="37"/>
      <c r="K222" s="37"/>
      <c r="L222" s="37"/>
      <c r="M222" s="67"/>
      <c r="N222" s="53"/>
      <c r="O222" s="53"/>
      <c r="P222" s="53"/>
      <c r="Q222" s="53"/>
      <c r="R222" s="53"/>
      <c r="S222" s="53"/>
      <c r="T222" s="53"/>
      <c r="U222" s="38"/>
      <c r="V222" s="53" t="e">
        <f>#REF!-#REF!</f>
        <v>#REF!</v>
      </c>
      <c r="W222" s="54"/>
    </row>
    <row r="223" spans="1:23" s="59" customFormat="1" ht="9" customHeight="1" x14ac:dyDescent="0.2">
      <c r="A223" s="35"/>
      <c r="B223" s="36"/>
      <c r="C223" s="35"/>
      <c r="D223" s="35"/>
      <c r="E223" s="151"/>
      <c r="F223" s="151"/>
      <c r="G223" s="151"/>
      <c r="H223" s="151"/>
      <c r="I223" s="151"/>
      <c r="J223" s="37"/>
      <c r="K223" s="37"/>
      <c r="L223" s="37"/>
      <c r="M223" s="67"/>
      <c r="N223" s="53"/>
      <c r="O223" s="53"/>
      <c r="P223" s="53"/>
      <c r="Q223" s="53"/>
      <c r="R223" s="53"/>
      <c r="S223" s="53"/>
      <c r="T223" s="53"/>
      <c r="U223" s="38"/>
      <c r="V223" s="53" t="e">
        <f>#REF!-#REF!</f>
        <v>#REF!</v>
      </c>
      <c r="W223" s="54"/>
    </row>
    <row r="224" spans="1:23" s="59" customFormat="1" ht="9" customHeight="1" x14ac:dyDescent="0.2">
      <c r="A224" s="35"/>
      <c r="B224" s="36"/>
      <c r="C224" s="35"/>
      <c r="D224" s="35"/>
      <c r="E224" s="151"/>
      <c r="F224" s="151"/>
      <c r="G224" s="151"/>
      <c r="H224" s="151"/>
      <c r="I224" s="151"/>
      <c r="J224" s="37"/>
      <c r="K224" s="37"/>
      <c r="L224" s="37"/>
      <c r="M224" s="67"/>
      <c r="N224" s="53"/>
      <c r="O224" s="53"/>
      <c r="P224" s="53"/>
      <c r="Q224" s="53"/>
      <c r="R224" s="53"/>
      <c r="S224" s="53"/>
      <c r="T224" s="53"/>
      <c r="U224" s="38"/>
      <c r="V224" s="53" t="e">
        <f>#REF!-#REF!</f>
        <v>#REF!</v>
      </c>
      <c r="W224" s="54"/>
    </row>
    <row r="225" spans="1:23" s="59" customFormat="1" ht="9" customHeight="1" x14ac:dyDescent="0.2">
      <c r="A225" s="35"/>
      <c r="B225" s="36"/>
      <c r="C225" s="35"/>
      <c r="D225" s="35"/>
      <c r="E225" s="151"/>
      <c r="F225" s="151"/>
      <c r="G225" s="151"/>
      <c r="H225" s="151"/>
      <c r="I225" s="151"/>
      <c r="J225" s="37"/>
      <c r="K225" s="37"/>
      <c r="L225" s="37"/>
      <c r="M225" s="67"/>
      <c r="N225" s="53"/>
      <c r="O225" s="53"/>
      <c r="P225" s="53"/>
      <c r="Q225" s="53"/>
      <c r="R225" s="53"/>
      <c r="S225" s="53"/>
      <c r="T225" s="53"/>
      <c r="U225" s="38"/>
      <c r="V225" s="53" t="e">
        <f>#REF!-#REF!</f>
        <v>#REF!</v>
      </c>
      <c r="W225" s="54"/>
    </row>
    <row r="226" spans="1:23" s="59" customFormat="1" ht="9" customHeight="1" x14ac:dyDescent="0.2">
      <c r="A226" s="35"/>
      <c r="B226" s="36"/>
      <c r="C226" s="35"/>
      <c r="D226" s="35"/>
      <c r="E226" s="151"/>
      <c r="F226" s="151"/>
      <c r="G226" s="151"/>
      <c r="H226" s="151"/>
      <c r="I226" s="151"/>
      <c r="J226" s="37"/>
      <c r="K226" s="37"/>
      <c r="L226" s="37"/>
      <c r="M226" s="67"/>
      <c r="N226" s="53"/>
      <c r="O226" s="53"/>
      <c r="P226" s="53"/>
      <c r="Q226" s="53"/>
      <c r="R226" s="53"/>
      <c r="S226" s="53"/>
      <c r="T226" s="53"/>
      <c r="U226" s="38"/>
      <c r="V226" s="53" t="e">
        <f>#REF!-#REF!</f>
        <v>#REF!</v>
      </c>
      <c r="W226" s="54"/>
    </row>
    <row r="227" spans="1:23" s="59" customFormat="1" ht="9" customHeight="1" x14ac:dyDescent="0.2">
      <c r="A227" s="35"/>
      <c r="B227" s="36"/>
      <c r="C227" s="35"/>
      <c r="D227" s="35"/>
      <c r="E227" s="151"/>
      <c r="F227" s="151"/>
      <c r="G227" s="151"/>
      <c r="H227" s="151"/>
      <c r="I227" s="151"/>
      <c r="J227" s="37"/>
      <c r="K227" s="37"/>
      <c r="L227" s="37"/>
      <c r="M227" s="67"/>
      <c r="N227" s="53"/>
      <c r="O227" s="53"/>
      <c r="P227" s="53"/>
      <c r="Q227" s="53"/>
      <c r="R227" s="53"/>
      <c r="S227" s="53"/>
      <c r="T227" s="53"/>
      <c r="U227" s="38"/>
      <c r="V227" s="53" t="e">
        <f>#REF!-#REF!</f>
        <v>#REF!</v>
      </c>
      <c r="W227" s="54"/>
    </row>
    <row r="228" spans="1:23" s="59" customFormat="1" ht="9" customHeight="1" x14ac:dyDescent="0.2">
      <c r="A228" s="35"/>
      <c r="B228" s="36"/>
      <c r="C228" s="35"/>
      <c r="D228" s="35"/>
      <c r="E228" s="151"/>
      <c r="F228" s="151"/>
      <c r="G228" s="151"/>
      <c r="H228" s="151"/>
      <c r="I228" s="151"/>
      <c r="J228" s="37"/>
      <c r="K228" s="37"/>
      <c r="L228" s="37"/>
      <c r="M228" s="67"/>
      <c r="N228" s="53"/>
      <c r="O228" s="53"/>
      <c r="P228" s="53"/>
      <c r="Q228" s="53"/>
      <c r="R228" s="53"/>
      <c r="S228" s="53"/>
      <c r="T228" s="53"/>
      <c r="U228" s="38"/>
      <c r="V228" s="53" t="e">
        <f>#REF!-#REF!</f>
        <v>#REF!</v>
      </c>
      <c r="W228" s="54"/>
    </row>
    <row r="229" spans="1:23" s="59" customFormat="1" ht="9" customHeight="1" x14ac:dyDescent="0.2">
      <c r="A229" s="35"/>
      <c r="B229" s="36"/>
      <c r="C229" s="35"/>
      <c r="D229" s="35"/>
      <c r="E229" s="151"/>
      <c r="F229" s="151"/>
      <c r="G229" s="151"/>
      <c r="H229" s="151"/>
      <c r="I229" s="151"/>
      <c r="J229" s="37"/>
      <c r="K229" s="37"/>
      <c r="L229" s="37"/>
      <c r="M229" s="67"/>
      <c r="N229" s="53"/>
      <c r="O229" s="53"/>
      <c r="P229" s="53"/>
      <c r="Q229" s="53"/>
      <c r="R229" s="53"/>
      <c r="S229" s="53"/>
      <c r="T229" s="53"/>
      <c r="U229" s="38"/>
      <c r="V229" s="53" t="e">
        <f>#REF!-#REF!</f>
        <v>#REF!</v>
      </c>
      <c r="W229" s="54"/>
    </row>
    <row r="230" spans="1:23" s="59" customFormat="1" ht="9" customHeight="1" x14ac:dyDescent="0.2">
      <c r="A230" s="35"/>
      <c r="B230" s="36"/>
      <c r="C230" s="35"/>
      <c r="D230" s="35"/>
      <c r="E230" s="151"/>
      <c r="F230" s="151"/>
      <c r="G230" s="151"/>
      <c r="H230" s="151"/>
      <c r="I230" s="151"/>
      <c r="J230" s="37"/>
      <c r="K230" s="37"/>
      <c r="L230" s="37"/>
      <c r="M230" s="67"/>
      <c r="N230" s="53"/>
      <c r="O230" s="53"/>
      <c r="P230" s="53"/>
      <c r="Q230" s="53"/>
      <c r="R230" s="53"/>
      <c r="S230" s="53"/>
      <c r="T230" s="53"/>
      <c r="U230" s="38"/>
      <c r="V230" s="53" t="e">
        <f>#REF!-#REF!</f>
        <v>#REF!</v>
      </c>
      <c r="W230" s="54"/>
    </row>
    <row r="231" spans="1:23" s="59" customFormat="1" ht="9" customHeight="1" x14ac:dyDescent="0.2">
      <c r="A231" s="35"/>
      <c r="B231" s="36"/>
      <c r="C231" s="35"/>
      <c r="D231" s="35"/>
      <c r="E231" s="151"/>
      <c r="F231" s="151"/>
      <c r="G231" s="151"/>
      <c r="H231" s="151"/>
      <c r="I231" s="151"/>
      <c r="J231" s="37"/>
      <c r="K231" s="37"/>
      <c r="L231" s="37"/>
      <c r="M231" s="67"/>
      <c r="N231" s="53"/>
      <c r="O231" s="53"/>
      <c r="P231" s="53"/>
      <c r="Q231" s="53"/>
      <c r="R231" s="53"/>
      <c r="S231" s="53"/>
      <c r="T231" s="53"/>
      <c r="U231" s="38"/>
      <c r="V231" s="53" t="e">
        <f>#REF!-#REF!</f>
        <v>#REF!</v>
      </c>
      <c r="W231" s="54"/>
    </row>
    <row r="232" spans="1:23" s="59" customFormat="1" ht="9" customHeight="1" x14ac:dyDescent="0.2">
      <c r="A232" s="35"/>
      <c r="B232" s="36"/>
      <c r="C232" s="35"/>
      <c r="D232" s="35"/>
      <c r="E232" s="151"/>
      <c r="F232" s="151"/>
      <c r="G232" s="151"/>
      <c r="H232" s="151"/>
      <c r="I232" s="151"/>
      <c r="J232" s="37"/>
      <c r="K232" s="37"/>
      <c r="L232" s="37"/>
      <c r="M232" s="67"/>
      <c r="N232" s="53"/>
      <c r="O232" s="53"/>
      <c r="P232" s="53"/>
      <c r="Q232" s="53"/>
      <c r="R232" s="53"/>
      <c r="S232" s="53"/>
      <c r="T232" s="53"/>
      <c r="U232" s="38"/>
      <c r="V232" s="53" t="e">
        <f>#REF!-#REF!</f>
        <v>#REF!</v>
      </c>
      <c r="W232" s="54"/>
    </row>
    <row r="233" spans="1:23" s="59" customFormat="1" ht="21.75" customHeight="1" x14ac:dyDescent="0.2">
      <c r="A233" s="35"/>
      <c r="B233" s="36"/>
      <c r="C233" s="35"/>
      <c r="D233" s="35"/>
      <c r="E233" s="151"/>
      <c r="F233" s="151"/>
      <c r="G233" s="151"/>
      <c r="H233" s="151"/>
      <c r="I233" s="151"/>
      <c r="J233" s="37"/>
      <c r="K233" s="37"/>
      <c r="L233" s="37"/>
      <c r="M233" s="67"/>
      <c r="N233" s="53"/>
      <c r="O233" s="53"/>
      <c r="P233" s="53"/>
      <c r="Q233" s="53"/>
      <c r="R233" s="53"/>
      <c r="S233" s="53"/>
      <c r="T233" s="53"/>
      <c r="U233" s="38"/>
      <c r="V233" s="53" t="e">
        <f>#REF!-#REF!</f>
        <v>#REF!</v>
      </c>
      <c r="W233" s="54"/>
    </row>
    <row r="234" spans="1:23" s="59" customFormat="1" ht="9" customHeight="1" x14ac:dyDescent="0.2">
      <c r="A234" s="35"/>
      <c r="B234" s="36"/>
      <c r="C234" s="35"/>
      <c r="D234" s="35"/>
      <c r="E234" s="151"/>
      <c r="F234" s="151"/>
      <c r="G234" s="151"/>
      <c r="H234" s="151"/>
      <c r="I234" s="151"/>
      <c r="J234" s="37"/>
      <c r="K234" s="37"/>
      <c r="L234" s="37"/>
      <c r="M234" s="67"/>
      <c r="N234" s="53"/>
      <c r="O234" s="53"/>
      <c r="P234" s="53"/>
      <c r="Q234" s="53"/>
      <c r="R234" s="53"/>
      <c r="S234" s="53"/>
      <c r="T234" s="53"/>
      <c r="U234" s="38"/>
      <c r="V234" s="53" t="e">
        <f>#REF!-#REF!</f>
        <v>#REF!</v>
      </c>
      <c r="W234" s="54"/>
    </row>
    <row r="235" spans="1:23" s="59" customFormat="1" ht="9" customHeight="1" x14ac:dyDescent="0.2">
      <c r="A235" s="35"/>
      <c r="B235" s="36"/>
      <c r="C235" s="35"/>
      <c r="D235" s="35"/>
      <c r="E235" s="151"/>
      <c r="F235" s="151"/>
      <c r="G235" s="151"/>
      <c r="H235" s="151"/>
      <c r="I235" s="151"/>
      <c r="J235" s="37"/>
      <c r="K235" s="37"/>
      <c r="L235" s="37"/>
      <c r="M235" s="67"/>
      <c r="N235" s="53"/>
      <c r="O235" s="53"/>
      <c r="P235" s="53"/>
      <c r="Q235" s="53"/>
      <c r="R235" s="53"/>
      <c r="S235" s="53"/>
      <c r="T235" s="53"/>
      <c r="U235" s="38"/>
      <c r="V235" s="53" t="e">
        <f>#REF!-#REF!</f>
        <v>#REF!</v>
      </c>
      <c r="W235" s="54"/>
    </row>
    <row r="236" spans="1:23" s="59" customFormat="1" ht="9" customHeight="1" x14ac:dyDescent="0.2">
      <c r="A236" s="35"/>
      <c r="B236" s="36"/>
      <c r="C236" s="35"/>
      <c r="D236" s="35"/>
      <c r="E236" s="151"/>
      <c r="F236" s="151"/>
      <c r="G236" s="151"/>
      <c r="H236" s="151"/>
      <c r="I236" s="151"/>
      <c r="J236" s="37"/>
      <c r="K236" s="37"/>
      <c r="L236" s="37"/>
      <c r="M236" s="67"/>
      <c r="N236" s="53"/>
      <c r="O236" s="53"/>
      <c r="P236" s="53"/>
      <c r="Q236" s="53"/>
      <c r="R236" s="53"/>
      <c r="S236" s="53"/>
      <c r="T236" s="53"/>
      <c r="U236" s="38"/>
      <c r="V236" s="53" t="e">
        <f>#REF!-#REF!</f>
        <v>#REF!</v>
      </c>
      <c r="W236" s="54"/>
    </row>
    <row r="237" spans="1:23" s="59" customFormat="1" ht="22.5" customHeight="1" x14ac:dyDescent="0.2">
      <c r="A237" s="35"/>
      <c r="B237" s="36"/>
      <c r="C237" s="35"/>
      <c r="D237" s="35"/>
      <c r="E237" s="151"/>
      <c r="F237" s="151"/>
      <c r="G237" s="151"/>
      <c r="H237" s="151"/>
      <c r="I237" s="151"/>
      <c r="J237" s="37"/>
      <c r="K237" s="37"/>
      <c r="L237" s="37"/>
      <c r="M237" s="67"/>
      <c r="N237" s="53"/>
      <c r="O237" s="53"/>
      <c r="P237" s="53"/>
      <c r="Q237" s="53"/>
      <c r="R237" s="53"/>
      <c r="S237" s="53"/>
      <c r="T237" s="53"/>
      <c r="U237" s="38"/>
      <c r="V237" s="53" t="e">
        <f>#REF!-#REF!</f>
        <v>#REF!</v>
      </c>
      <c r="W237" s="54"/>
    </row>
    <row r="238" spans="1:23" s="59" customFormat="1" ht="9" customHeight="1" x14ac:dyDescent="0.2">
      <c r="A238" s="35"/>
      <c r="B238" s="36"/>
      <c r="C238" s="35"/>
      <c r="D238" s="35"/>
      <c r="E238" s="151"/>
      <c r="F238" s="151"/>
      <c r="G238" s="151"/>
      <c r="H238" s="151"/>
      <c r="I238" s="151"/>
      <c r="J238" s="37"/>
      <c r="K238" s="37"/>
      <c r="L238" s="37"/>
      <c r="M238" s="67"/>
      <c r="N238" s="53"/>
      <c r="O238" s="53"/>
      <c r="P238" s="53"/>
      <c r="Q238" s="53"/>
      <c r="R238" s="53"/>
      <c r="S238" s="53"/>
      <c r="T238" s="53"/>
      <c r="U238" s="38"/>
      <c r="V238" s="53" t="e">
        <f>#REF!-#REF!</f>
        <v>#REF!</v>
      </c>
      <c r="W238" s="54"/>
    </row>
    <row r="239" spans="1:23" s="59" customFormat="1" ht="9" customHeight="1" x14ac:dyDescent="0.2">
      <c r="A239" s="35"/>
      <c r="B239" s="36"/>
      <c r="C239" s="35"/>
      <c r="D239" s="35"/>
      <c r="E239" s="151"/>
      <c r="F239" s="151"/>
      <c r="G239" s="151"/>
      <c r="H239" s="151"/>
      <c r="I239" s="151"/>
      <c r="J239" s="37"/>
      <c r="K239" s="37"/>
      <c r="L239" s="37"/>
      <c r="M239" s="67"/>
      <c r="N239" s="53"/>
      <c r="O239" s="53"/>
      <c r="P239" s="53"/>
      <c r="Q239" s="53"/>
      <c r="R239" s="53"/>
      <c r="S239" s="53"/>
      <c r="T239" s="53"/>
      <c r="U239" s="38"/>
      <c r="V239" s="53" t="e">
        <f>#REF!-#REF!</f>
        <v>#REF!</v>
      </c>
      <c r="W239" s="54"/>
    </row>
    <row r="240" spans="1:23" s="59" customFormat="1" ht="22.5" customHeight="1" x14ac:dyDescent="0.2">
      <c r="A240" s="35"/>
      <c r="B240" s="36"/>
      <c r="C240" s="35"/>
      <c r="D240" s="35"/>
      <c r="E240" s="151"/>
      <c r="F240" s="151"/>
      <c r="G240" s="151"/>
      <c r="H240" s="151"/>
      <c r="I240" s="151"/>
      <c r="J240" s="37"/>
      <c r="K240" s="37"/>
      <c r="L240" s="37"/>
      <c r="M240" s="67"/>
      <c r="N240" s="53"/>
      <c r="O240" s="53"/>
      <c r="P240" s="53"/>
      <c r="Q240" s="53"/>
      <c r="R240" s="53"/>
      <c r="S240" s="53"/>
      <c r="T240" s="53"/>
      <c r="U240" s="38"/>
      <c r="V240" s="53" t="e">
        <f>#REF!-#REF!</f>
        <v>#REF!</v>
      </c>
      <c r="W240" s="54"/>
    </row>
    <row r="241" spans="1:23" s="59" customFormat="1" ht="9" customHeight="1" x14ac:dyDescent="0.2">
      <c r="A241" s="35"/>
      <c r="B241" s="36"/>
      <c r="C241" s="35"/>
      <c r="D241" s="35"/>
      <c r="E241" s="151"/>
      <c r="F241" s="151"/>
      <c r="G241" s="151"/>
      <c r="H241" s="151"/>
      <c r="I241" s="151"/>
      <c r="J241" s="37"/>
      <c r="K241" s="37"/>
      <c r="L241" s="37"/>
      <c r="M241" s="67"/>
      <c r="N241" s="53"/>
      <c r="O241" s="53"/>
      <c r="P241" s="53"/>
      <c r="Q241" s="53"/>
      <c r="R241" s="53"/>
      <c r="S241" s="53"/>
      <c r="T241" s="53"/>
      <c r="U241" s="38"/>
      <c r="V241" s="53" t="e">
        <f>#REF!-#REF!</f>
        <v>#REF!</v>
      </c>
      <c r="W241" s="54"/>
    </row>
    <row r="242" spans="1:23" s="59" customFormat="1" ht="9" customHeight="1" x14ac:dyDescent="0.2">
      <c r="A242" s="35"/>
      <c r="B242" s="36"/>
      <c r="C242" s="35"/>
      <c r="D242" s="35"/>
      <c r="E242" s="151"/>
      <c r="F242" s="151"/>
      <c r="G242" s="151"/>
      <c r="H242" s="151"/>
      <c r="I242" s="151"/>
      <c r="J242" s="37"/>
      <c r="K242" s="37"/>
      <c r="L242" s="37"/>
      <c r="M242" s="67"/>
      <c r="N242" s="53"/>
      <c r="O242" s="53"/>
      <c r="P242" s="53"/>
      <c r="Q242" s="53"/>
      <c r="R242" s="53"/>
      <c r="S242" s="53"/>
      <c r="T242" s="53"/>
      <c r="U242" s="38"/>
      <c r="V242" s="53" t="e">
        <f>#REF!-#REF!</f>
        <v>#REF!</v>
      </c>
      <c r="W242" s="54"/>
    </row>
    <row r="243" spans="1:23" s="59" customFormat="1" ht="21.75" customHeight="1" x14ac:dyDescent="0.2">
      <c r="A243" s="35"/>
      <c r="B243" s="36"/>
      <c r="C243" s="35"/>
      <c r="D243" s="35"/>
      <c r="E243" s="151"/>
      <c r="F243" s="151"/>
      <c r="G243" s="151"/>
      <c r="H243" s="151"/>
      <c r="I243" s="151"/>
      <c r="J243" s="37"/>
      <c r="K243" s="37"/>
      <c r="L243" s="37"/>
      <c r="M243" s="67"/>
      <c r="N243" s="53"/>
      <c r="O243" s="53"/>
      <c r="P243" s="53"/>
      <c r="Q243" s="53"/>
      <c r="R243" s="53"/>
      <c r="S243" s="53"/>
      <c r="T243" s="53"/>
      <c r="U243" s="38"/>
      <c r="V243" s="53" t="e">
        <f>#REF!-#REF!</f>
        <v>#REF!</v>
      </c>
      <c r="W243" s="54"/>
    </row>
    <row r="244" spans="1:23" s="59" customFormat="1" ht="9" customHeight="1" x14ac:dyDescent="0.2">
      <c r="A244" s="35"/>
      <c r="B244" s="36"/>
      <c r="C244" s="35"/>
      <c r="D244" s="35"/>
      <c r="E244" s="151"/>
      <c r="F244" s="151"/>
      <c r="G244" s="151"/>
      <c r="H244" s="151"/>
      <c r="I244" s="151"/>
      <c r="J244" s="37"/>
      <c r="K244" s="37"/>
      <c r="L244" s="37"/>
      <c r="M244" s="67"/>
      <c r="N244" s="53"/>
      <c r="O244" s="53"/>
      <c r="P244" s="53"/>
      <c r="Q244" s="53"/>
      <c r="R244" s="53"/>
      <c r="S244" s="53"/>
      <c r="T244" s="53"/>
      <c r="U244" s="38"/>
      <c r="V244" s="53" t="e">
        <f>#REF!-#REF!</f>
        <v>#REF!</v>
      </c>
      <c r="W244" s="54"/>
    </row>
    <row r="245" spans="1:23" s="59" customFormat="1" ht="9" customHeight="1" x14ac:dyDescent="0.2">
      <c r="A245" s="35"/>
      <c r="B245" s="36"/>
      <c r="C245" s="35"/>
      <c r="D245" s="35"/>
      <c r="E245" s="151"/>
      <c r="F245" s="151"/>
      <c r="G245" s="151"/>
      <c r="H245" s="151"/>
      <c r="I245" s="151"/>
      <c r="J245" s="37"/>
      <c r="K245" s="37"/>
      <c r="L245" s="37"/>
      <c r="M245" s="67"/>
      <c r="N245" s="53"/>
      <c r="O245" s="53"/>
      <c r="P245" s="53"/>
      <c r="Q245" s="53"/>
      <c r="R245" s="53"/>
      <c r="S245" s="53"/>
      <c r="T245" s="53"/>
      <c r="U245" s="38"/>
      <c r="V245" s="53" t="e">
        <f>#REF!-#REF!</f>
        <v>#REF!</v>
      </c>
      <c r="W245" s="54"/>
    </row>
    <row r="246" spans="1:23" s="59" customFormat="1" ht="9" customHeight="1" x14ac:dyDescent="0.2">
      <c r="A246" s="35"/>
      <c r="B246" s="36"/>
      <c r="C246" s="35"/>
      <c r="D246" s="35"/>
      <c r="E246" s="151"/>
      <c r="F246" s="151"/>
      <c r="G246" s="151"/>
      <c r="H246" s="151"/>
      <c r="I246" s="151"/>
      <c r="J246" s="37"/>
      <c r="K246" s="37"/>
      <c r="L246" s="37"/>
      <c r="M246" s="67"/>
      <c r="N246" s="53"/>
      <c r="O246" s="53"/>
      <c r="P246" s="53"/>
      <c r="Q246" s="53"/>
      <c r="R246" s="53"/>
      <c r="S246" s="53"/>
      <c r="T246" s="53"/>
      <c r="U246" s="38"/>
      <c r="V246" s="53" t="e">
        <f>#REF!-#REF!</f>
        <v>#REF!</v>
      </c>
      <c r="W246" s="54"/>
    </row>
    <row r="247" spans="1:23" s="59" customFormat="1" ht="20.25" customHeight="1" x14ac:dyDescent="0.2">
      <c r="A247" s="35"/>
      <c r="B247" s="36"/>
      <c r="C247" s="35"/>
      <c r="D247" s="35"/>
      <c r="E247" s="151"/>
      <c r="F247" s="151"/>
      <c r="G247" s="151"/>
      <c r="H247" s="151"/>
      <c r="I247" s="151"/>
      <c r="J247" s="37"/>
      <c r="K247" s="37"/>
      <c r="L247" s="37"/>
      <c r="M247" s="67"/>
      <c r="N247" s="53"/>
      <c r="O247" s="53"/>
      <c r="P247" s="53"/>
      <c r="Q247" s="53"/>
      <c r="R247" s="53"/>
      <c r="S247" s="53"/>
      <c r="T247" s="53"/>
      <c r="U247" s="38"/>
      <c r="V247" s="53" t="e">
        <f>#REF!-#REF!</f>
        <v>#REF!</v>
      </c>
      <c r="W247" s="54"/>
    </row>
    <row r="248" spans="1:23" s="59" customFormat="1" ht="9" customHeight="1" x14ac:dyDescent="0.2">
      <c r="A248" s="35"/>
      <c r="B248" s="36"/>
      <c r="C248" s="35"/>
      <c r="D248" s="35"/>
      <c r="E248" s="151"/>
      <c r="F248" s="151"/>
      <c r="G248" s="151"/>
      <c r="H248" s="151"/>
      <c r="I248" s="151"/>
      <c r="J248" s="37"/>
      <c r="K248" s="37"/>
      <c r="L248" s="37"/>
      <c r="M248" s="67"/>
      <c r="N248" s="53"/>
      <c r="O248" s="53"/>
      <c r="P248" s="53"/>
      <c r="Q248" s="53"/>
      <c r="R248" s="53"/>
      <c r="S248" s="53"/>
      <c r="T248" s="53"/>
      <c r="U248" s="38"/>
      <c r="V248" s="53" t="e">
        <f>#REF!-#REF!</f>
        <v>#REF!</v>
      </c>
      <c r="W248" s="54"/>
    </row>
    <row r="249" spans="1:23" s="59" customFormat="1" ht="9" customHeight="1" x14ac:dyDescent="0.2">
      <c r="A249" s="35"/>
      <c r="B249" s="36"/>
      <c r="C249" s="35"/>
      <c r="D249" s="35"/>
      <c r="E249" s="151"/>
      <c r="F249" s="151"/>
      <c r="G249" s="151"/>
      <c r="H249" s="151"/>
      <c r="I249" s="151"/>
      <c r="J249" s="37"/>
      <c r="K249" s="37"/>
      <c r="L249" s="37"/>
      <c r="M249" s="67"/>
      <c r="N249" s="53"/>
      <c r="O249" s="53"/>
      <c r="P249" s="53"/>
      <c r="Q249" s="53"/>
      <c r="R249" s="53"/>
      <c r="S249" s="53"/>
      <c r="T249" s="53"/>
      <c r="U249" s="38"/>
      <c r="V249" s="53" t="e">
        <f>#REF!-#REF!</f>
        <v>#REF!</v>
      </c>
      <c r="W249" s="54"/>
    </row>
    <row r="250" spans="1:23" s="59" customFormat="1" ht="9" customHeight="1" x14ac:dyDescent="0.2">
      <c r="A250" s="35"/>
      <c r="B250" s="36"/>
      <c r="C250" s="35"/>
      <c r="D250" s="35"/>
      <c r="E250" s="151"/>
      <c r="F250" s="151"/>
      <c r="G250" s="151"/>
      <c r="H250" s="151"/>
      <c r="I250" s="151"/>
      <c r="J250" s="37"/>
      <c r="K250" s="37"/>
      <c r="L250" s="37"/>
      <c r="M250" s="67"/>
      <c r="N250" s="53"/>
      <c r="O250" s="53"/>
      <c r="P250" s="53"/>
      <c r="Q250" s="53"/>
      <c r="R250" s="53"/>
      <c r="S250" s="53"/>
      <c r="T250" s="53"/>
      <c r="U250" s="38"/>
      <c r="V250" s="53" t="e">
        <f>#REF!-#REF!</f>
        <v>#REF!</v>
      </c>
      <c r="W250" s="54"/>
    </row>
    <row r="251" spans="1:23" s="59" customFormat="1" ht="21.75" customHeight="1" x14ac:dyDescent="0.2">
      <c r="A251" s="35"/>
      <c r="B251" s="36"/>
      <c r="C251" s="35"/>
      <c r="D251" s="35"/>
      <c r="E251" s="151"/>
      <c r="F251" s="151"/>
      <c r="G251" s="151"/>
      <c r="H251" s="151"/>
      <c r="I251" s="151"/>
      <c r="J251" s="37"/>
      <c r="K251" s="37"/>
      <c r="L251" s="37"/>
      <c r="M251" s="67"/>
      <c r="N251" s="53"/>
      <c r="O251" s="53"/>
      <c r="P251" s="53"/>
      <c r="Q251" s="53"/>
      <c r="R251" s="53"/>
      <c r="S251" s="53"/>
      <c r="T251" s="53"/>
      <c r="U251" s="38"/>
      <c r="V251" s="53" t="e">
        <f>#REF!-#REF!</f>
        <v>#REF!</v>
      </c>
      <c r="W251" s="54"/>
    </row>
    <row r="252" spans="1:23" s="59" customFormat="1" ht="9" customHeight="1" x14ac:dyDescent="0.2">
      <c r="A252" s="35"/>
      <c r="B252" s="36"/>
      <c r="C252" s="35"/>
      <c r="D252" s="35"/>
      <c r="E252" s="151"/>
      <c r="F252" s="151"/>
      <c r="G252" s="151"/>
      <c r="H252" s="151"/>
      <c r="I252" s="151"/>
      <c r="J252" s="37"/>
      <c r="K252" s="37"/>
      <c r="L252" s="37"/>
      <c r="M252" s="67"/>
      <c r="N252" s="53"/>
      <c r="O252" s="53"/>
      <c r="P252" s="53"/>
      <c r="Q252" s="53"/>
      <c r="R252" s="53"/>
      <c r="S252" s="53"/>
      <c r="T252" s="53"/>
      <c r="U252" s="38"/>
      <c r="V252" s="53" t="e">
        <f>#REF!-#REF!</f>
        <v>#REF!</v>
      </c>
      <c r="W252" s="54"/>
    </row>
    <row r="253" spans="1:23" s="59" customFormat="1" ht="9" customHeight="1" x14ac:dyDescent="0.2">
      <c r="A253" s="35"/>
      <c r="B253" s="36"/>
      <c r="C253" s="35"/>
      <c r="D253" s="35"/>
      <c r="E253" s="151"/>
      <c r="F253" s="151"/>
      <c r="G253" s="151"/>
      <c r="H253" s="151"/>
      <c r="I253" s="151"/>
      <c r="J253" s="37"/>
      <c r="K253" s="37"/>
      <c r="L253" s="37"/>
      <c r="M253" s="67"/>
      <c r="N253" s="53"/>
      <c r="O253" s="53"/>
      <c r="P253" s="53"/>
      <c r="Q253" s="53"/>
      <c r="R253" s="53"/>
      <c r="S253" s="53"/>
      <c r="T253" s="53"/>
      <c r="U253" s="38"/>
      <c r="V253" s="53" t="e">
        <f>#REF!-#REF!</f>
        <v>#REF!</v>
      </c>
      <c r="W253" s="54"/>
    </row>
    <row r="254" spans="1:23" s="59" customFormat="1" ht="20.25" customHeight="1" x14ac:dyDescent="0.2">
      <c r="A254" s="35"/>
      <c r="B254" s="36"/>
      <c r="C254" s="35"/>
      <c r="D254" s="35"/>
      <c r="E254" s="151"/>
      <c r="F254" s="151"/>
      <c r="G254" s="151"/>
      <c r="H254" s="151"/>
      <c r="I254" s="151"/>
      <c r="J254" s="37"/>
      <c r="K254" s="37"/>
      <c r="L254" s="37"/>
      <c r="M254" s="67"/>
      <c r="N254" s="53"/>
      <c r="O254" s="53"/>
      <c r="P254" s="53"/>
      <c r="Q254" s="53"/>
      <c r="R254" s="53"/>
      <c r="S254" s="53"/>
      <c r="T254" s="53"/>
      <c r="U254" s="38"/>
      <c r="V254" s="53" t="e">
        <f>#REF!-#REF!</f>
        <v>#REF!</v>
      </c>
      <c r="W254" s="54"/>
    </row>
    <row r="255" spans="1:23" s="59" customFormat="1" ht="9" customHeight="1" x14ac:dyDescent="0.2">
      <c r="A255" s="35"/>
      <c r="B255" s="36"/>
      <c r="C255" s="35"/>
      <c r="D255" s="35"/>
      <c r="E255" s="151"/>
      <c r="F255" s="151"/>
      <c r="G255" s="151"/>
      <c r="H255" s="151"/>
      <c r="I255" s="151"/>
      <c r="J255" s="37"/>
      <c r="K255" s="37"/>
      <c r="L255" s="37"/>
      <c r="M255" s="67"/>
      <c r="N255" s="53"/>
      <c r="O255" s="53"/>
      <c r="P255" s="53"/>
      <c r="Q255" s="53"/>
      <c r="R255" s="53"/>
      <c r="S255" s="53"/>
      <c r="T255" s="53"/>
      <c r="U255" s="38"/>
      <c r="V255" s="53" t="e">
        <f>#REF!-#REF!</f>
        <v>#REF!</v>
      </c>
      <c r="W255" s="54"/>
    </row>
    <row r="256" spans="1:23" s="59" customFormat="1" ht="9" customHeight="1" x14ac:dyDescent="0.2">
      <c r="A256" s="35"/>
      <c r="B256" s="36"/>
      <c r="C256" s="35"/>
      <c r="D256" s="35"/>
      <c r="E256" s="151"/>
      <c r="F256" s="151"/>
      <c r="G256" s="151"/>
      <c r="H256" s="151"/>
      <c r="I256" s="151"/>
      <c r="J256" s="37"/>
      <c r="K256" s="37"/>
      <c r="L256" s="37"/>
      <c r="M256" s="67"/>
      <c r="N256" s="53"/>
      <c r="O256" s="53"/>
      <c r="P256" s="53"/>
      <c r="Q256" s="53"/>
      <c r="R256" s="53"/>
      <c r="S256" s="53"/>
      <c r="T256" s="53"/>
      <c r="U256" s="38"/>
      <c r="V256" s="53" t="e">
        <f>#REF!-#REF!</f>
        <v>#REF!</v>
      </c>
      <c r="W256" s="54"/>
    </row>
    <row r="257" spans="1:23" s="59" customFormat="1" ht="9" customHeight="1" x14ac:dyDescent="0.2">
      <c r="A257" s="35"/>
      <c r="B257" s="36"/>
      <c r="C257" s="35"/>
      <c r="D257" s="35"/>
      <c r="E257" s="151"/>
      <c r="F257" s="151"/>
      <c r="G257" s="151"/>
      <c r="H257" s="151"/>
      <c r="I257" s="151"/>
      <c r="J257" s="37"/>
      <c r="K257" s="37"/>
      <c r="L257" s="37"/>
      <c r="M257" s="67"/>
      <c r="N257" s="53"/>
      <c r="O257" s="53"/>
      <c r="P257" s="53"/>
      <c r="Q257" s="53"/>
      <c r="R257" s="53"/>
      <c r="S257" s="53"/>
      <c r="T257" s="53"/>
      <c r="U257" s="38"/>
      <c r="V257" s="53" t="e">
        <f>#REF!-#REF!</f>
        <v>#REF!</v>
      </c>
      <c r="W257" s="54"/>
    </row>
    <row r="258" spans="1:23" s="59" customFormat="1" ht="9" customHeight="1" x14ac:dyDescent="0.2">
      <c r="A258" s="35"/>
      <c r="B258" s="36"/>
      <c r="C258" s="35"/>
      <c r="D258" s="35"/>
      <c r="E258" s="151"/>
      <c r="F258" s="151"/>
      <c r="G258" s="151"/>
      <c r="H258" s="151"/>
      <c r="I258" s="151"/>
      <c r="J258" s="37"/>
      <c r="K258" s="37"/>
      <c r="L258" s="37"/>
      <c r="M258" s="67"/>
      <c r="N258" s="53"/>
      <c r="O258" s="53"/>
      <c r="P258" s="53"/>
      <c r="Q258" s="53"/>
      <c r="R258" s="53"/>
      <c r="S258" s="53"/>
      <c r="T258" s="53"/>
      <c r="U258" s="38"/>
      <c r="V258" s="53" t="e">
        <f>#REF!-#REF!</f>
        <v>#REF!</v>
      </c>
      <c r="W258" s="54"/>
    </row>
    <row r="259" spans="1:23" s="59" customFormat="1" ht="9" customHeight="1" x14ac:dyDescent="0.2">
      <c r="A259" s="35"/>
      <c r="B259" s="36"/>
      <c r="C259" s="35"/>
      <c r="D259" s="35"/>
      <c r="E259" s="151"/>
      <c r="F259" s="151"/>
      <c r="G259" s="151"/>
      <c r="H259" s="151"/>
      <c r="I259" s="151"/>
      <c r="J259" s="37"/>
      <c r="K259" s="37"/>
      <c r="L259" s="37"/>
      <c r="M259" s="67"/>
      <c r="N259" s="53"/>
      <c r="O259" s="53"/>
      <c r="P259" s="53"/>
      <c r="Q259" s="53"/>
      <c r="R259" s="53"/>
      <c r="S259" s="53"/>
      <c r="T259" s="53"/>
      <c r="U259" s="38"/>
      <c r="V259" s="53" t="e">
        <f>#REF!-#REF!</f>
        <v>#REF!</v>
      </c>
      <c r="W259" s="54"/>
    </row>
    <row r="260" spans="1:23" s="59" customFormat="1" ht="9" customHeight="1" x14ac:dyDescent="0.2">
      <c r="A260" s="35"/>
      <c r="B260" s="36"/>
      <c r="C260" s="35"/>
      <c r="D260" s="35"/>
      <c r="E260" s="151"/>
      <c r="F260" s="151"/>
      <c r="G260" s="151"/>
      <c r="H260" s="151"/>
      <c r="I260" s="151"/>
      <c r="J260" s="37"/>
      <c r="K260" s="37"/>
      <c r="L260" s="37"/>
      <c r="M260" s="67"/>
      <c r="N260" s="53"/>
      <c r="O260" s="53"/>
      <c r="P260" s="53"/>
      <c r="Q260" s="53"/>
      <c r="R260" s="53"/>
      <c r="S260" s="53"/>
      <c r="T260" s="53"/>
      <c r="U260" s="38"/>
      <c r="V260" s="53" t="e">
        <f>#REF!-#REF!</f>
        <v>#REF!</v>
      </c>
      <c r="W260" s="54"/>
    </row>
    <row r="261" spans="1:23" s="59" customFormat="1" ht="9" customHeight="1" x14ac:dyDescent="0.2">
      <c r="A261" s="35"/>
      <c r="B261" s="36"/>
      <c r="C261" s="35"/>
      <c r="D261" s="35"/>
      <c r="E261" s="151"/>
      <c r="F261" s="151"/>
      <c r="G261" s="151"/>
      <c r="H261" s="151"/>
      <c r="I261" s="151"/>
      <c r="J261" s="37"/>
      <c r="K261" s="37"/>
      <c r="L261" s="37"/>
      <c r="M261" s="67"/>
      <c r="N261" s="53"/>
      <c r="O261" s="53"/>
      <c r="P261" s="53"/>
      <c r="Q261" s="53"/>
      <c r="R261" s="53"/>
      <c r="S261" s="53"/>
      <c r="T261" s="53"/>
      <c r="U261" s="38"/>
      <c r="V261" s="53" t="e">
        <f>#REF!-#REF!</f>
        <v>#REF!</v>
      </c>
      <c r="W261" s="54"/>
    </row>
    <row r="262" spans="1:23" s="59" customFormat="1" ht="21" customHeight="1" x14ac:dyDescent="0.2">
      <c r="A262" s="35"/>
      <c r="B262" s="36"/>
      <c r="C262" s="35"/>
      <c r="D262" s="35"/>
      <c r="E262" s="151"/>
      <c r="F262" s="151"/>
      <c r="G262" s="151"/>
      <c r="H262" s="151"/>
      <c r="I262" s="151"/>
      <c r="J262" s="37"/>
      <c r="K262" s="37"/>
      <c r="L262" s="37"/>
      <c r="M262" s="67"/>
      <c r="N262" s="53"/>
      <c r="O262" s="53"/>
      <c r="P262" s="53"/>
      <c r="Q262" s="53"/>
      <c r="R262" s="53"/>
      <c r="S262" s="53"/>
      <c r="T262" s="53"/>
      <c r="U262" s="38"/>
      <c r="V262" s="53" t="e">
        <f>#REF!-#REF!</f>
        <v>#REF!</v>
      </c>
      <c r="W262" s="54"/>
    </row>
    <row r="263" spans="1:23" s="59" customFormat="1" ht="9" customHeight="1" x14ac:dyDescent="0.2">
      <c r="A263" s="35"/>
      <c r="B263" s="36"/>
      <c r="C263" s="35"/>
      <c r="D263" s="35"/>
      <c r="E263" s="151"/>
      <c r="F263" s="151"/>
      <c r="G263" s="151"/>
      <c r="H263" s="151"/>
      <c r="I263" s="151"/>
      <c r="J263" s="37"/>
      <c r="K263" s="37"/>
      <c r="L263" s="37"/>
      <c r="M263" s="67"/>
      <c r="N263" s="53"/>
      <c r="O263" s="53"/>
      <c r="P263" s="53"/>
      <c r="Q263" s="53"/>
      <c r="R263" s="53"/>
      <c r="S263" s="53"/>
      <c r="T263" s="53"/>
      <c r="U263" s="38"/>
      <c r="V263" s="53" t="e">
        <f>#REF!-#REF!</f>
        <v>#REF!</v>
      </c>
      <c r="W263" s="54"/>
    </row>
    <row r="264" spans="1:23" s="59" customFormat="1" ht="9" customHeight="1" x14ac:dyDescent="0.2">
      <c r="A264" s="35"/>
      <c r="B264" s="36"/>
      <c r="C264" s="35"/>
      <c r="D264" s="35"/>
      <c r="E264" s="151"/>
      <c r="F264" s="151"/>
      <c r="G264" s="151"/>
      <c r="H264" s="151"/>
      <c r="I264" s="151"/>
      <c r="J264" s="37"/>
      <c r="K264" s="37"/>
      <c r="L264" s="37"/>
      <c r="M264" s="67"/>
      <c r="N264" s="53"/>
      <c r="O264" s="53"/>
      <c r="P264" s="53"/>
      <c r="Q264" s="53"/>
      <c r="R264" s="53"/>
      <c r="S264" s="53"/>
      <c r="T264" s="53"/>
      <c r="U264" s="38"/>
      <c r="V264" s="53" t="e">
        <f>#REF!-#REF!</f>
        <v>#REF!</v>
      </c>
      <c r="W264" s="54"/>
    </row>
    <row r="265" spans="1:23" s="59" customFormat="1" ht="9" customHeight="1" x14ac:dyDescent="0.2">
      <c r="A265" s="35"/>
      <c r="B265" s="36"/>
      <c r="C265" s="35"/>
      <c r="D265" s="35"/>
      <c r="E265" s="151"/>
      <c r="F265" s="151"/>
      <c r="G265" s="151"/>
      <c r="H265" s="151"/>
      <c r="I265" s="151"/>
      <c r="J265" s="37"/>
      <c r="K265" s="37"/>
      <c r="L265" s="37"/>
      <c r="M265" s="67"/>
      <c r="N265" s="53"/>
      <c r="O265" s="53"/>
      <c r="P265" s="53"/>
      <c r="Q265" s="53"/>
      <c r="R265" s="53"/>
      <c r="S265" s="53"/>
      <c r="T265" s="53"/>
      <c r="U265" s="38"/>
      <c r="V265" s="53" t="e">
        <f>#REF!-#REF!</f>
        <v>#REF!</v>
      </c>
      <c r="W265" s="54"/>
    </row>
    <row r="266" spans="1:23" s="59" customFormat="1" ht="20.25" customHeight="1" x14ac:dyDescent="0.2">
      <c r="A266" s="35"/>
      <c r="B266" s="36"/>
      <c r="C266" s="35"/>
      <c r="D266" s="35"/>
      <c r="E266" s="151"/>
      <c r="F266" s="151"/>
      <c r="G266" s="151"/>
      <c r="H266" s="151"/>
      <c r="I266" s="151"/>
      <c r="J266" s="37"/>
      <c r="K266" s="37"/>
      <c r="L266" s="37"/>
      <c r="M266" s="67"/>
      <c r="N266" s="53"/>
      <c r="O266" s="53"/>
      <c r="P266" s="53"/>
      <c r="Q266" s="53"/>
      <c r="R266" s="53"/>
      <c r="S266" s="53"/>
      <c r="T266" s="53"/>
      <c r="U266" s="38"/>
      <c r="V266" s="53" t="e">
        <f>#REF!-#REF!</f>
        <v>#REF!</v>
      </c>
      <c r="W266" s="54"/>
    </row>
    <row r="267" spans="1:23" s="59" customFormat="1" ht="9" customHeight="1" x14ac:dyDescent="0.2">
      <c r="A267" s="35"/>
      <c r="B267" s="36"/>
      <c r="C267" s="35"/>
      <c r="D267" s="35"/>
      <c r="E267" s="151"/>
      <c r="F267" s="151"/>
      <c r="G267" s="151"/>
      <c r="H267" s="151"/>
      <c r="I267" s="151"/>
      <c r="J267" s="37"/>
      <c r="K267" s="37"/>
      <c r="L267" s="37"/>
      <c r="M267" s="67"/>
      <c r="N267" s="53"/>
      <c r="O267" s="53"/>
      <c r="P267" s="53"/>
      <c r="Q267" s="53"/>
      <c r="R267" s="53"/>
      <c r="S267" s="53"/>
      <c r="T267" s="53"/>
      <c r="U267" s="38"/>
      <c r="V267" s="53" t="e">
        <f>#REF!-#REF!</f>
        <v>#REF!</v>
      </c>
      <c r="W267" s="54"/>
    </row>
    <row r="268" spans="1:23" s="59" customFormat="1" ht="9" customHeight="1" x14ac:dyDescent="0.2">
      <c r="A268" s="35"/>
      <c r="B268" s="36"/>
      <c r="C268" s="35"/>
      <c r="D268" s="35"/>
      <c r="E268" s="151"/>
      <c r="F268" s="151"/>
      <c r="G268" s="151"/>
      <c r="H268" s="151"/>
      <c r="I268" s="151"/>
      <c r="J268" s="37"/>
      <c r="K268" s="37"/>
      <c r="L268" s="37"/>
      <c r="M268" s="67"/>
      <c r="N268" s="53"/>
      <c r="O268" s="53"/>
      <c r="P268" s="53"/>
      <c r="Q268" s="53"/>
      <c r="R268" s="53"/>
      <c r="S268" s="53"/>
      <c r="T268" s="53"/>
      <c r="U268" s="38"/>
      <c r="V268" s="53" t="e">
        <f>#REF!-#REF!</f>
        <v>#REF!</v>
      </c>
      <c r="W268" s="54"/>
    </row>
    <row r="269" spans="1:23" s="59" customFormat="1" ht="9" customHeight="1" x14ac:dyDescent="0.2">
      <c r="A269" s="35"/>
      <c r="B269" s="36"/>
      <c r="C269" s="35"/>
      <c r="D269" s="35"/>
      <c r="E269" s="151"/>
      <c r="F269" s="151"/>
      <c r="G269" s="151"/>
      <c r="H269" s="151"/>
      <c r="I269" s="151"/>
      <c r="J269" s="37"/>
      <c r="K269" s="37"/>
      <c r="L269" s="37"/>
      <c r="M269" s="67"/>
      <c r="N269" s="53"/>
      <c r="O269" s="53"/>
      <c r="P269" s="53"/>
      <c r="Q269" s="53"/>
      <c r="R269" s="53"/>
      <c r="S269" s="53"/>
      <c r="T269" s="53"/>
      <c r="U269" s="38"/>
      <c r="V269" s="53" t="e">
        <f>#REF!-#REF!</f>
        <v>#REF!</v>
      </c>
      <c r="W269" s="54"/>
    </row>
    <row r="270" spans="1:23" s="59" customFormat="1" ht="9" customHeight="1" x14ac:dyDescent="0.2">
      <c r="A270" s="35"/>
      <c r="B270" s="36"/>
      <c r="C270" s="35"/>
      <c r="D270" s="35"/>
      <c r="E270" s="151"/>
      <c r="F270" s="151"/>
      <c r="G270" s="151"/>
      <c r="H270" s="151"/>
      <c r="I270" s="151"/>
      <c r="J270" s="37"/>
      <c r="K270" s="37"/>
      <c r="L270" s="37"/>
      <c r="M270" s="67"/>
      <c r="N270" s="53"/>
      <c r="O270" s="53"/>
      <c r="P270" s="53"/>
      <c r="Q270" s="53"/>
      <c r="R270" s="53"/>
      <c r="S270" s="53"/>
      <c r="T270" s="53"/>
      <c r="U270" s="38"/>
      <c r="V270" s="53" t="e">
        <f>#REF!-#REF!</f>
        <v>#REF!</v>
      </c>
      <c r="W270" s="54"/>
    </row>
    <row r="271" spans="1:23" s="59" customFormat="1" ht="9" customHeight="1" x14ac:dyDescent="0.2">
      <c r="A271" s="35"/>
      <c r="B271" s="36"/>
      <c r="C271" s="35"/>
      <c r="D271" s="35"/>
      <c r="E271" s="151"/>
      <c r="F271" s="151"/>
      <c r="G271" s="151"/>
      <c r="H271" s="151"/>
      <c r="I271" s="151"/>
      <c r="J271" s="37"/>
      <c r="K271" s="37"/>
      <c r="L271" s="37"/>
      <c r="M271" s="67"/>
      <c r="N271" s="53"/>
      <c r="O271" s="53"/>
      <c r="P271" s="53"/>
      <c r="Q271" s="53"/>
      <c r="R271" s="53"/>
      <c r="S271" s="53"/>
      <c r="T271" s="53"/>
      <c r="U271" s="38"/>
      <c r="V271" s="53" t="e">
        <f>#REF!-#REF!</f>
        <v>#REF!</v>
      </c>
      <c r="W271" s="54"/>
    </row>
    <row r="272" spans="1:23" s="59" customFormat="1" ht="22.5" customHeight="1" x14ac:dyDescent="0.2">
      <c r="A272" s="35"/>
      <c r="B272" s="36"/>
      <c r="C272" s="35"/>
      <c r="D272" s="35"/>
      <c r="E272" s="151"/>
      <c r="F272" s="151"/>
      <c r="G272" s="151"/>
      <c r="H272" s="151"/>
      <c r="I272" s="151"/>
      <c r="J272" s="37"/>
      <c r="K272" s="37"/>
      <c r="L272" s="37"/>
      <c r="M272" s="67"/>
      <c r="N272" s="53"/>
      <c r="O272" s="53"/>
      <c r="P272" s="53"/>
      <c r="Q272" s="53"/>
      <c r="R272" s="53"/>
      <c r="S272" s="53"/>
      <c r="T272" s="53"/>
      <c r="U272" s="38"/>
      <c r="V272" s="53" t="e">
        <f>#REF!-#REF!</f>
        <v>#REF!</v>
      </c>
      <c r="W272" s="54"/>
    </row>
    <row r="273" spans="1:23" s="59" customFormat="1" ht="9" customHeight="1" x14ac:dyDescent="0.2">
      <c r="A273" s="35"/>
      <c r="B273" s="36"/>
      <c r="C273" s="35"/>
      <c r="D273" s="35"/>
      <c r="E273" s="151"/>
      <c r="F273" s="151"/>
      <c r="G273" s="151"/>
      <c r="H273" s="151"/>
      <c r="I273" s="151"/>
      <c r="J273" s="37"/>
      <c r="K273" s="37"/>
      <c r="L273" s="37"/>
      <c r="M273" s="67"/>
      <c r="N273" s="53"/>
      <c r="O273" s="53"/>
      <c r="P273" s="53"/>
      <c r="Q273" s="53"/>
      <c r="R273" s="53"/>
      <c r="S273" s="53"/>
      <c r="T273" s="53"/>
      <c r="U273" s="38"/>
      <c r="V273" s="53" t="e">
        <f>#REF!-#REF!</f>
        <v>#REF!</v>
      </c>
      <c r="W273" s="54"/>
    </row>
    <row r="274" spans="1:23" s="59" customFormat="1" ht="9" customHeight="1" x14ac:dyDescent="0.2">
      <c r="A274" s="35"/>
      <c r="B274" s="36"/>
      <c r="C274" s="35"/>
      <c r="D274" s="35"/>
      <c r="E274" s="151"/>
      <c r="F274" s="151"/>
      <c r="G274" s="151"/>
      <c r="H274" s="151"/>
      <c r="I274" s="151"/>
      <c r="J274" s="37"/>
      <c r="K274" s="37"/>
      <c r="L274" s="37"/>
      <c r="M274" s="67"/>
      <c r="N274" s="53"/>
      <c r="O274" s="53"/>
      <c r="P274" s="53"/>
      <c r="Q274" s="53"/>
      <c r="R274" s="53"/>
      <c r="S274" s="53"/>
      <c r="T274" s="53"/>
      <c r="U274" s="38"/>
      <c r="V274" s="53" t="e">
        <f>#REF!-#REF!</f>
        <v>#REF!</v>
      </c>
      <c r="W274" s="54"/>
    </row>
    <row r="275" spans="1:23" s="59" customFormat="1" ht="9" customHeight="1" x14ac:dyDescent="0.2">
      <c r="A275" s="35"/>
      <c r="B275" s="36"/>
      <c r="C275" s="35"/>
      <c r="D275" s="35"/>
      <c r="E275" s="151"/>
      <c r="F275" s="151"/>
      <c r="G275" s="151"/>
      <c r="H275" s="151"/>
      <c r="I275" s="151"/>
      <c r="J275" s="37"/>
      <c r="K275" s="37"/>
      <c r="L275" s="37"/>
      <c r="M275" s="67"/>
      <c r="N275" s="53"/>
      <c r="O275" s="53"/>
      <c r="P275" s="53"/>
      <c r="Q275" s="53"/>
      <c r="R275" s="53"/>
      <c r="S275" s="53"/>
      <c r="T275" s="53"/>
      <c r="U275" s="38"/>
      <c r="V275" s="53" t="e">
        <f>#REF!-#REF!</f>
        <v>#REF!</v>
      </c>
      <c r="W275" s="54"/>
    </row>
    <row r="276" spans="1:23" s="59" customFormat="1" ht="20.25" customHeight="1" x14ac:dyDescent="0.2">
      <c r="A276" s="35"/>
      <c r="B276" s="36"/>
      <c r="C276" s="35"/>
      <c r="D276" s="35"/>
      <c r="E276" s="151"/>
      <c r="F276" s="151"/>
      <c r="G276" s="151"/>
      <c r="H276" s="151"/>
      <c r="I276" s="151"/>
      <c r="J276" s="37"/>
      <c r="K276" s="37"/>
      <c r="L276" s="37"/>
      <c r="M276" s="67"/>
      <c r="N276" s="53"/>
      <c r="O276" s="53"/>
      <c r="P276" s="53"/>
      <c r="Q276" s="53"/>
      <c r="R276" s="53"/>
      <c r="S276" s="53"/>
      <c r="T276" s="53"/>
      <c r="U276" s="38"/>
      <c r="V276" s="53" t="e">
        <f>#REF!-#REF!</f>
        <v>#REF!</v>
      </c>
      <c r="W276" s="54"/>
    </row>
    <row r="277" spans="1:23" s="59" customFormat="1" ht="9" customHeight="1" x14ac:dyDescent="0.2">
      <c r="A277" s="35"/>
      <c r="B277" s="36"/>
      <c r="C277" s="35"/>
      <c r="D277" s="35"/>
      <c r="E277" s="151"/>
      <c r="F277" s="151"/>
      <c r="G277" s="151"/>
      <c r="H277" s="151"/>
      <c r="I277" s="151"/>
      <c r="J277" s="37"/>
      <c r="K277" s="37"/>
      <c r="L277" s="37"/>
      <c r="M277" s="67"/>
      <c r="N277" s="53"/>
      <c r="O277" s="53"/>
      <c r="P277" s="53"/>
      <c r="Q277" s="53"/>
      <c r="R277" s="53"/>
      <c r="S277" s="53"/>
      <c r="T277" s="53"/>
      <c r="U277" s="38"/>
      <c r="V277" s="53" t="e">
        <f>#REF!-#REF!</f>
        <v>#REF!</v>
      </c>
      <c r="W277" s="54"/>
    </row>
    <row r="278" spans="1:23" s="59" customFormat="1" ht="9" customHeight="1" x14ac:dyDescent="0.2">
      <c r="A278" s="35"/>
      <c r="B278" s="36"/>
      <c r="C278" s="35"/>
      <c r="D278" s="35"/>
      <c r="E278" s="151"/>
      <c r="F278" s="151"/>
      <c r="G278" s="151"/>
      <c r="H278" s="151"/>
      <c r="I278" s="151"/>
      <c r="J278" s="37"/>
      <c r="K278" s="37"/>
      <c r="L278" s="37"/>
      <c r="M278" s="67"/>
      <c r="N278" s="53"/>
      <c r="O278" s="53"/>
      <c r="P278" s="53"/>
      <c r="Q278" s="53"/>
      <c r="R278" s="53"/>
      <c r="S278" s="53"/>
      <c r="T278" s="53"/>
      <c r="U278" s="38"/>
      <c r="V278" s="53" t="e">
        <f>#REF!-#REF!</f>
        <v>#REF!</v>
      </c>
      <c r="W278" s="54"/>
    </row>
    <row r="279" spans="1:23" s="59" customFormat="1" ht="22.5" customHeight="1" x14ac:dyDescent="0.2">
      <c r="A279" s="35"/>
      <c r="B279" s="36"/>
      <c r="C279" s="35"/>
      <c r="D279" s="35"/>
      <c r="E279" s="151"/>
      <c r="F279" s="151"/>
      <c r="G279" s="151"/>
      <c r="H279" s="151"/>
      <c r="I279" s="151"/>
      <c r="J279" s="37"/>
      <c r="K279" s="37"/>
      <c r="L279" s="37"/>
      <c r="M279" s="67"/>
      <c r="N279" s="53"/>
      <c r="O279" s="53"/>
      <c r="P279" s="53"/>
      <c r="Q279" s="53"/>
      <c r="R279" s="53"/>
      <c r="S279" s="53"/>
      <c r="T279" s="53"/>
      <c r="U279" s="38"/>
      <c r="V279" s="53" t="e">
        <f>#REF!-#REF!</f>
        <v>#REF!</v>
      </c>
      <c r="W279" s="54"/>
    </row>
    <row r="280" spans="1:23" s="59" customFormat="1" ht="9" customHeight="1" x14ac:dyDescent="0.2">
      <c r="A280" s="35"/>
      <c r="B280" s="36"/>
      <c r="C280" s="35"/>
      <c r="D280" s="35"/>
      <c r="E280" s="151"/>
      <c r="F280" s="151"/>
      <c r="G280" s="151"/>
      <c r="H280" s="151"/>
      <c r="I280" s="151"/>
      <c r="J280" s="37"/>
      <c r="K280" s="37"/>
      <c r="L280" s="37"/>
      <c r="M280" s="67"/>
      <c r="N280" s="53"/>
      <c r="O280" s="53"/>
      <c r="P280" s="53"/>
      <c r="Q280" s="53"/>
      <c r="R280" s="53"/>
      <c r="S280" s="53"/>
      <c r="T280" s="53"/>
      <c r="U280" s="38"/>
      <c r="V280" s="53" t="e">
        <f>#REF!-#REF!</f>
        <v>#REF!</v>
      </c>
      <c r="W280" s="54"/>
    </row>
    <row r="281" spans="1:23" s="59" customFormat="1" ht="9" customHeight="1" x14ac:dyDescent="0.2">
      <c r="A281" s="35"/>
      <c r="B281" s="36"/>
      <c r="C281" s="35"/>
      <c r="D281" s="35"/>
      <c r="E281" s="151"/>
      <c r="F281" s="151"/>
      <c r="G281" s="151"/>
      <c r="H281" s="151"/>
      <c r="I281" s="151"/>
      <c r="J281" s="37"/>
      <c r="K281" s="37"/>
      <c r="L281" s="37"/>
      <c r="M281" s="67"/>
      <c r="N281" s="53"/>
      <c r="O281" s="53"/>
      <c r="P281" s="53"/>
      <c r="Q281" s="53"/>
      <c r="R281" s="53"/>
      <c r="S281" s="53"/>
      <c r="T281" s="53"/>
      <c r="U281" s="38"/>
      <c r="V281" s="53" t="e">
        <f>#REF!-#REF!</f>
        <v>#REF!</v>
      </c>
      <c r="W281" s="54"/>
    </row>
    <row r="282" spans="1:23" s="59" customFormat="1" ht="9" customHeight="1" x14ac:dyDescent="0.2">
      <c r="A282" s="35"/>
      <c r="B282" s="36"/>
      <c r="C282" s="35"/>
      <c r="D282" s="35"/>
      <c r="E282" s="151"/>
      <c r="F282" s="151"/>
      <c r="G282" s="151"/>
      <c r="H282" s="151"/>
      <c r="I282" s="151"/>
      <c r="J282" s="37"/>
      <c r="K282" s="37"/>
      <c r="L282" s="37"/>
      <c r="M282" s="67"/>
      <c r="N282" s="53"/>
      <c r="O282" s="53"/>
      <c r="P282" s="53"/>
      <c r="Q282" s="53"/>
      <c r="R282" s="53"/>
      <c r="S282" s="53"/>
      <c r="T282" s="53"/>
      <c r="U282" s="38"/>
      <c r="V282" s="53" t="e">
        <f>#REF!-#REF!</f>
        <v>#REF!</v>
      </c>
      <c r="W282" s="54"/>
    </row>
    <row r="283" spans="1:23" s="59" customFormat="1" ht="22.5" customHeight="1" x14ac:dyDescent="0.2">
      <c r="A283" s="35"/>
      <c r="B283" s="36"/>
      <c r="C283" s="35"/>
      <c r="D283" s="35"/>
      <c r="E283" s="151"/>
      <c r="F283" s="151"/>
      <c r="G283" s="151"/>
      <c r="H283" s="151"/>
      <c r="I283" s="151"/>
      <c r="J283" s="37"/>
      <c r="K283" s="37"/>
      <c r="L283" s="37"/>
      <c r="M283" s="67"/>
      <c r="N283" s="53"/>
      <c r="O283" s="53"/>
      <c r="P283" s="53"/>
      <c r="Q283" s="53"/>
      <c r="R283" s="53"/>
      <c r="S283" s="53"/>
      <c r="T283" s="53"/>
      <c r="U283" s="38"/>
      <c r="V283" s="53" t="e">
        <f>#REF!-#REF!</f>
        <v>#REF!</v>
      </c>
      <c r="W283" s="54"/>
    </row>
    <row r="284" spans="1:23" s="59" customFormat="1" ht="9" customHeight="1" x14ac:dyDescent="0.2">
      <c r="A284" s="35"/>
      <c r="B284" s="36"/>
      <c r="C284" s="35"/>
      <c r="D284" s="35"/>
      <c r="E284" s="151"/>
      <c r="F284" s="151"/>
      <c r="G284" s="151"/>
      <c r="H284" s="151"/>
      <c r="I284" s="151"/>
      <c r="J284" s="37"/>
      <c r="K284" s="37"/>
      <c r="L284" s="37"/>
      <c r="M284" s="67"/>
      <c r="N284" s="53"/>
      <c r="O284" s="53"/>
      <c r="P284" s="53"/>
      <c r="Q284" s="53"/>
      <c r="R284" s="53"/>
      <c r="S284" s="53"/>
      <c r="T284" s="53"/>
      <c r="U284" s="38"/>
      <c r="V284" s="53" t="e">
        <f>#REF!-#REF!</f>
        <v>#REF!</v>
      </c>
      <c r="W284" s="54"/>
    </row>
    <row r="285" spans="1:23" s="59" customFormat="1" ht="9" customHeight="1" x14ac:dyDescent="0.2">
      <c r="A285" s="35"/>
      <c r="B285" s="36"/>
      <c r="C285" s="35"/>
      <c r="D285" s="35"/>
      <c r="E285" s="151"/>
      <c r="F285" s="151"/>
      <c r="G285" s="151"/>
      <c r="H285" s="151"/>
      <c r="I285" s="151"/>
      <c r="J285" s="37"/>
      <c r="K285" s="37"/>
      <c r="L285" s="37"/>
      <c r="M285" s="67"/>
      <c r="N285" s="53"/>
      <c r="O285" s="53"/>
      <c r="P285" s="53"/>
      <c r="Q285" s="53"/>
      <c r="R285" s="53"/>
      <c r="S285" s="53"/>
      <c r="T285" s="53"/>
      <c r="U285" s="38"/>
      <c r="V285" s="53" t="e">
        <f>#REF!-#REF!</f>
        <v>#REF!</v>
      </c>
      <c r="W285" s="54"/>
    </row>
    <row r="286" spans="1:23" s="59" customFormat="1" ht="21" customHeight="1" x14ac:dyDescent="0.2">
      <c r="A286" s="35"/>
      <c r="B286" s="36"/>
      <c r="C286" s="35"/>
      <c r="D286" s="35"/>
      <c r="E286" s="151"/>
      <c r="F286" s="151"/>
      <c r="G286" s="151"/>
      <c r="H286" s="151"/>
      <c r="I286" s="151"/>
      <c r="J286" s="37"/>
      <c r="K286" s="37"/>
      <c r="L286" s="37"/>
      <c r="M286" s="67"/>
      <c r="N286" s="53"/>
      <c r="O286" s="53"/>
      <c r="P286" s="53"/>
      <c r="Q286" s="53"/>
      <c r="R286" s="53"/>
      <c r="S286" s="53"/>
      <c r="T286" s="53"/>
      <c r="U286" s="38"/>
      <c r="V286" s="53" t="e">
        <f>#REF!-#REF!</f>
        <v>#REF!</v>
      </c>
      <c r="W286" s="54"/>
    </row>
    <row r="287" spans="1:23" s="59" customFormat="1" ht="9" customHeight="1" x14ac:dyDescent="0.2">
      <c r="A287" s="35"/>
      <c r="B287" s="36"/>
      <c r="C287" s="35"/>
      <c r="D287" s="35"/>
      <c r="E287" s="151"/>
      <c r="F287" s="151"/>
      <c r="G287" s="151"/>
      <c r="H287" s="151"/>
      <c r="I287" s="151"/>
      <c r="J287" s="37"/>
      <c r="K287" s="37"/>
      <c r="L287" s="37"/>
      <c r="M287" s="67"/>
      <c r="N287" s="53"/>
      <c r="O287" s="53"/>
      <c r="P287" s="53"/>
      <c r="Q287" s="53"/>
      <c r="R287" s="53"/>
      <c r="S287" s="53"/>
      <c r="T287" s="53"/>
      <c r="U287" s="38"/>
      <c r="V287" s="53" t="e">
        <f>#REF!-#REF!</f>
        <v>#REF!</v>
      </c>
      <c r="W287" s="54"/>
    </row>
    <row r="288" spans="1:23" s="59" customFormat="1" ht="9" customHeight="1" x14ac:dyDescent="0.2">
      <c r="A288" s="35"/>
      <c r="B288" s="36"/>
      <c r="C288" s="35"/>
      <c r="D288" s="35"/>
      <c r="E288" s="151"/>
      <c r="F288" s="151"/>
      <c r="G288" s="151"/>
      <c r="H288" s="151"/>
      <c r="I288" s="151"/>
      <c r="J288" s="37"/>
      <c r="K288" s="37"/>
      <c r="L288" s="37"/>
      <c r="M288" s="67"/>
      <c r="N288" s="53"/>
      <c r="O288" s="53"/>
      <c r="P288" s="53"/>
      <c r="Q288" s="53"/>
      <c r="R288" s="53"/>
      <c r="S288" s="53"/>
      <c r="T288" s="53"/>
      <c r="U288" s="38"/>
      <c r="V288" s="53" t="e">
        <f>#REF!-#REF!</f>
        <v>#REF!</v>
      </c>
      <c r="W288" s="54"/>
    </row>
    <row r="289" spans="1:23" s="59" customFormat="1" ht="9" customHeight="1" x14ac:dyDescent="0.2">
      <c r="A289" s="35"/>
      <c r="B289" s="36"/>
      <c r="C289" s="35"/>
      <c r="D289" s="35"/>
      <c r="E289" s="151"/>
      <c r="F289" s="151"/>
      <c r="G289" s="151"/>
      <c r="H289" s="151"/>
      <c r="I289" s="151"/>
      <c r="J289" s="37"/>
      <c r="K289" s="37"/>
      <c r="L289" s="37"/>
      <c r="M289" s="67"/>
      <c r="N289" s="53"/>
      <c r="O289" s="53"/>
      <c r="P289" s="53"/>
      <c r="Q289" s="53"/>
      <c r="R289" s="53"/>
      <c r="S289" s="53"/>
      <c r="T289" s="53"/>
      <c r="U289" s="38"/>
      <c r="V289" s="53" t="e">
        <f>#REF!-#REF!</f>
        <v>#REF!</v>
      </c>
      <c r="W289" s="54"/>
    </row>
    <row r="290" spans="1:23" s="59" customFormat="1" ht="22.5" customHeight="1" x14ac:dyDescent="0.2">
      <c r="A290" s="35"/>
      <c r="B290" s="36"/>
      <c r="C290" s="35"/>
      <c r="D290" s="35"/>
      <c r="E290" s="151"/>
      <c r="F290" s="151"/>
      <c r="G290" s="151"/>
      <c r="H290" s="151"/>
      <c r="I290" s="151"/>
      <c r="J290" s="37"/>
      <c r="K290" s="37"/>
      <c r="L290" s="37"/>
      <c r="M290" s="67"/>
      <c r="N290" s="53"/>
      <c r="O290" s="53"/>
      <c r="P290" s="53"/>
      <c r="Q290" s="53"/>
      <c r="R290" s="53"/>
      <c r="S290" s="53"/>
      <c r="T290" s="53"/>
      <c r="U290" s="38"/>
      <c r="V290" s="53" t="e">
        <f>#REF!-#REF!</f>
        <v>#REF!</v>
      </c>
      <c r="W290" s="54"/>
    </row>
    <row r="291" spans="1:23" s="59" customFormat="1" ht="9" customHeight="1" x14ac:dyDescent="0.2">
      <c r="A291" s="35"/>
      <c r="B291" s="36"/>
      <c r="C291" s="35"/>
      <c r="D291" s="35"/>
      <c r="E291" s="151"/>
      <c r="F291" s="151"/>
      <c r="G291" s="151"/>
      <c r="H291" s="151"/>
      <c r="I291" s="151"/>
      <c r="J291" s="37"/>
      <c r="K291" s="37"/>
      <c r="L291" s="37"/>
      <c r="M291" s="67"/>
      <c r="N291" s="53"/>
      <c r="O291" s="53"/>
      <c r="P291" s="53"/>
      <c r="Q291" s="53"/>
      <c r="R291" s="53"/>
      <c r="S291" s="53"/>
      <c r="T291" s="53"/>
      <c r="U291" s="38"/>
      <c r="V291" s="53" t="e">
        <f>#REF!-#REF!</f>
        <v>#REF!</v>
      </c>
      <c r="W291" s="54"/>
    </row>
    <row r="292" spans="1:23" s="59" customFormat="1" ht="9" customHeight="1" x14ac:dyDescent="0.2">
      <c r="A292" s="35"/>
      <c r="B292" s="36"/>
      <c r="C292" s="35"/>
      <c r="D292" s="35"/>
      <c r="E292" s="151"/>
      <c r="F292" s="151"/>
      <c r="G292" s="151"/>
      <c r="H292" s="151"/>
      <c r="I292" s="151"/>
      <c r="J292" s="37"/>
      <c r="K292" s="37"/>
      <c r="L292" s="37"/>
      <c r="M292" s="67"/>
      <c r="N292" s="53"/>
      <c r="O292" s="53"/>
      <c r="P292" s="53"/>
      <c r="Q292" s="53"/>
      <c r="R292" s="53"/>
      <c r="S292" s="53"/>
      <c r="T292" s="53"/>
      <c r="U292" s="38"/>
      <c r="V292" s="53" t="e">
        <f>#REF!-#REF!</f>
        <v>#REF!</v>
      </c>
      <c r="W292" s="54"/>
    </row>
    <row r="293" spans="1:23" s="59" customFormat="1" ht="20.25" customHeight="1" x14ac:dyDescent="0.2">
      <c r="A293" s="35"/>
      <c r="B293" s="36"/>
      <c r="C293" s="35"/>
      <c r="D293" s="35"/>
      <c r="E293" s="151"/>
      <c r="F293" s="151"/>
      <c r="G293" s="151"/>
      <c r="H293" s="151"/>
      <c r="I293" s="151"/>
      <c r="J293" s="37"/>
      <c r="K293" s="37"/>
      <c r="L293" s="37"/>
      <c r="M293" s="67"/>
      <c r="N293" s="53"/>
      <c r="O293" s="53"/>
      <c r="P293" s="53"/>
      <c r="Q293" s="53"/>
      <c r="R293" s="53"/>
      <c r="S293" s="53"/>
      <c r="T293" s="53"/>
      <c r="U293" s="38"/>
      <c r="V293" s="53" t="e">
        <f>#REF!-#REF!</f>
        <v>#REF!</v>
      </c>
      <c r="W293" s="54"/>
    </row>
    <row r="294" spans="1:23" s="59" customFormat="1" ht="9" customHeight="1" x14ac:dyDescent="0.2">
      <c r="A294" s="35"/>
      <c r="B294" s="36"/>
      <c r="C294" s="35"/>
      <c r="D294" s="35"/>
      <c r="E294" s="151"/>
      <c r="F294" s="151"/>
      <c r="G294" s="151"/>
      <c r="H294" s="151"/>
      <c r="I294" s="151"/>
      <c r="J294" s="37"/>
      <c r="K294" s="37"/>
      <c r="L294" s="37"/>
      <c r="M294" s="67"/>
      <c r="N294" s="53"/>
      <c r="O294" s="53"/>
      <c r="P294" s="53"/>
      <c r="Q294" s="53"/>
      <c r="R294" s="53"/>
      <c r="S294" s="53"/>
      <c r="T294" s="53"/>
      <c r="U294" s="38"/>
      <c r="V294" s="53" t="e">
        <f>#REF!-#REF!</f>
        <v>#REF!</v>
      </c>
      <c r="W294" s="54"/>
    </row>
    <row r="295" spans="1:23" s="59" customFormat="1" ht="9" customHeight="1" x14ac:dyDescent="0.2">
      <c r="A295" s="35"/>
      <c r="B295" s="36"/>
      <c r="C295" s="35"/>
      <c r="D295" s="35"/>
      <c r="E295" s="151"/>
      <c r="F295" s="151"/>
      <c r="G295" s="151"/>
      <c r="H295" s="151"/>
      <c r="I295" s="151"/>
      <c r="J295" s="37"/>
      <c r="K295" s="37"/>
      <c r="L295" s="37"/>
      <c r="M295" s="67"/>
      <c r="N295" s="53"/>
      <c r="O295" s="53"/>
      <c r="P295" s="53"/>
      <c r="Q295" s="53"/>
      <c r="R295" s="53"/>
      <c r="S295" s="53"/>
      <c r="T295" s="53"/>
      <c r="U295" s="38"/>
      <c r="V295" s="53" t="e">
        <f>#REF!-#REF!</f>
        <v>#REF!</v>
      </c>
      <c r="W295" s="54"/>
    </row>
    <row r="296" spans="1:23" s="59" customFormat="1" ht="21.75" customHeight="1" x14ac:dyDescent="0.2">
      <c r="A296" s="35"/>
      <c r="B296" s="36"/>
      <c r="C296" s="35"/>
      <c r="D296" s="35"/>
      <c r="E296" s="151"/>
      <c r="F296" s="151"/>
      <c r="G296" s="151"/>
      <c r="H296" s="151"/>
      <c r="I296" s="151"/>
      <c r="J296" s="37"/>
      <c r="K296" s="37"/>
      <c r="L296" s="37"/>
      <c r="M296" s="67"/>
      <c r="N296" s="53"/>
      <c r="O296" s="53"/>
      <c r="P296" s="53"/>
      <c r="Q296" s="53"/>
      <c r="R296" s="53"/>
      <c r="S296" s="53"/>
      <c r="T296" s="53"/>
      <c r="U296" s="38"/>
      <c r="V296" s="53" t="e">
        <f>#REF!-#REF!</f>
        <v>#REF!</v>
      </c>
      <c r="W296" s="54"/>
    </row>
    <row r="297" spans="1:23" s="59" customFormat="1" ht="9" customHeight="1" x14ac:dyDescent="0.2">
      <c r="A297" s="35"/>
      <c r="B297" s="36"/>
      <c r="C297" s="35"/>
      <c r="D297" s="35"/>
      <c r="E297" s="151"/>
      <c r="F297" s="151"/>
      <c r="G297" s="151"/>
      <c r="H297" s="151"/>
      <c r="I297" s="151"/>
      <c r="J297" s="37"/>
      <c r="K297" s="37"/>
      <c r="L297" s="37"/>
      <c r="M297" s="67"/>
      <c r="N297" s="53"/>
      <c r="O297" s="53"/>
      <c r="P297" s="53"/>
      <c r="Q297" s="53"/>
      <c r="R297" s="53"/>
      <c r="S297" s="53"/>
      <c r="T297" s="53"/>
      <c r="U297" s="38"/>
      <c r="V297" s="53" t="e">
        <f>#REF!-#REF!</f>
        <v>#REF!</v>
      </c>
      <c r="W297" s="54"/>
    </row>
    <row r="298" spans="1:23" s="59" customFormat="1" ht="9" customHeight="1" x14ac:dyDescent="0.2">
      <c r="A298" s="35"/>
      <c r="B298" s="36"/>
      <c r="C298" s="35"/>
      <c r="D298" s="35"/>
      <c r="E298" s="151"/>
      <c r="F298" s="151"/>
      <c r="G298" s="151"/>
      <c r="H298" s="151"/>
      <c r="I298" s="151"/>
      <c r="J298" s="37"/>
      <c r="K298" s="37"/>
      <c r="L298" s="37"/>
      <c r="M298" s="67"/>
      <c r="N298" s="53"/>
      <c r="O298" s="53"/>
      <c r="P298" s="53"/>
      <c r="Q298" s="53"/>
      <c r="R298" s="53"/>
      <c r="S298" s="53"/>
      <c r="T298" s="53"/>
      <c r="U298" s="38"/>
      <c r="V298" s="53" t="e">
        <f>#REF!-#REF!</f>
        <v>#REF!</v>
      </c>
      <c r="W298" s="54"/>
    </row>
    <row r="299" spans="1:23" s="59" customFormat="1" ht="9" customHeight="1" x14ac:dyDescent="0.2">
      <c r="A299" s="35"/>
      <c r="B299" s="36"/>
      <c r="C299" s="35"/>
      <c r="D299" s="35"/>
      <c r="E299" s="151"/>
      <c r="F299" s="151"/>
      <c r="G299" s="151"/>
      <c r="H299" s="151"/>
      <c r="I299" s="151"/>
      <c r="J299" s="37"/>
      <c r="K299" s="37"/>
      <c r="L299" s="37"/>
      <c r="M299" s="67"/>
      <c r="N299" s="53"/>
      <c r="O299" s="53"/>
      <c r="P299" s="53"/>
      <c r="Q299" s="53"/>
      <c r="R299" s="53"/>
      <c r="S299" s="53"/>
      <c r="T299" s="53"/>
      <c r="U299" s="38"/>
      <c r="V299" s="53" t="e">
        <f>#REF!-#REF!</f>
        <v>#REF!</v>
      </c>
      <c r="W299" s="54"/>
    </row>
    <row r="300" spans="1:23" s="59" customFormat="1" ht="21" customHeight="1" x14ac:dyDescent="0.2">
      <c r="A300" s="35"/>
      <c r="B300" s="36"/>
      <c r="C300" s="35"/>
      <c r="D300" s="35"/>
      <c r="E300" s="151"/>
      <c r="F300" s="151"/>
      <c r="G300" s="151"/>
      <c r="H300" s="151"/>
      <c r="I300" s="151"/>
      <c r="J300" s="37"/>
      <c r="K300" s="37"/>
      <c r="L300" s="37"/>
      <c r="M300" s="67"/>
      <c r="N300" s="53"/>
      <c r="O300" s="53"/>
      <c r="P300" s="53"/>
      <c r="Q300" s="53"/>
      <c r="R300" s="53"/>
      <c r="S300" s="53"/>
      <c r="T300" s="53"/>
      <c r="U300" s="38"/>
      <c r="V300" s="53" t="e">
        <f>#REF!-#REF!</f>
        <v>#REF!</v>
      </c>
      <c r="W300" s="54"/>
    </row>
    <row r="301" spans="1:23" s="59" customFormat="1" ht="9" customHeight="1" x14ac:dyDescent="0.2">
      <c r="A301" s="35"/>
      <c r="B301" s="36"/>
      <c r="C301" s="35"/>
      <c r="D301" s="35"/>
      <c r="E301" s="151"/>
      <c r="F301" s="151"/>
      <c r="G301" s="151"/>
      <c r="H301" s="151"/>
      <c r="I301" s="151"/>
      <c r="J301" s="37"/>
      <c r="K301" s="37"/>
      <c r="L301" s="37"/>
      <c r="M301" s="67"/>
      <c r="N301" s="53"/>
      <c r="O301" s="53"/>
      <c r="P301" s="53"/>
      <c r="Q301" s="53"/>
      <c r="R301" s="53"/>
      <c r="S301" s="53"/>
      <c r="T301" s="53"/>
      <c r="U301" s="38"/>
      <c r="V301" s="53" t="e">
        <f>#REF!-#REF!</f>
        <v>#REF!</v>
      </c>
      <c r="W301" s="54"/>
    </row>
    <row r="302" spans="1:23" s="59" customFormat="1" ht="9" customHeight="1" x14ac:dyDescent="0.2">
      <c r="A302" s="35"/>
      <c r="B302" s="36"/>
      <c r="C302" s="35"/>
      <c r="D302" s="35"/>
      <c r="E302" s="151"/>
      <c r="F302" s="151"/>
      <c r="G302" s="151"/>
      <c r="H302" s="151"/>
      <c r="I302" s="151"/>
      <c r="J302" s="37"/>
      <c r="K302" s="37"/>
      <c r="L302" s="37"/>
      <c r="M302" s="67"/>
      <c r="N302" s="53"/>
      <c r="O302" s="53"/>
      <c r="P302" s="53"/>
      <c r="Q302" s="53"/>
      <c r="R302" s="53"/>
      <c r="S302" s="53"/>
      <c r="T302" s="53"/>
      <c r="U302" s="38"/>
      <c r="V302" s="53" t="e">
        <f>#REF!-#REF!</f>
        <v>#REF!</v>
      </c>
      <c r="W302" s="54"/>
    </row>
    <row r="303" spans="1:23" s="59" customFormat="1" ht="9" customHeight="1" x14ac:dyDescent="0.2">
      <c r="A303" s="35"/>
      <c r="B303" s="36"/>
      <c r="C303" s="35"/>
      <c r="D303" s="35"/>
      <c r="E303" s="151"/>
      <c r="F303" s="151"/>
      <c r="G303" s="151"/>
      <c r="H303" s="151"/>
      <c r="I303" s="151"/>
      <c r="J303" s="37"/>
      <c r="K303" s="37"/>
      <c r="L303" s="37"/>
      <c r="M303" s="67"/>
      <c r="N303" s="53"/>
      <c r="O303" s="53"/>
      <c r="P303" s="53"/>
      <c r="Q303" s="53"/>
      <c r="R303" s="53"/>
      <c r="S303" s="53"/>
      <c r="T303" s="53"/>
      <c r="U303" s="38"/>
      <c r="V303" s="53" t="e">
        <f>#REF!-#REF!</f>
        <v>#REF!</v>
      </c>
      <c r="W303" s="54"/>
    </row>
    <row r="304" spans="1:23" s="59" customFormat="1" ht="21" customHeight="1" x14ac:dyDescent="0.2">
      <c r="A304" s="35"/>
      <c r="B304" s="36"/>
      <c r="C304" s="35"/>
      <c r="D304" s="35"/>
      <c r="E304" s="151"/>
      <c r="F304" s="151"/>
      <c r="G304" s="151"/>
      <c r="H304" s="151"/>
      <c r="I304" s="151"/>
      <c r="J304" s="37"/>
      <c r="K304" s="37"/>
      <c r="L304" s="37"/>
      <c r="M304" s="67"/>
      <c r="N304" s="53"/>
      <c r="O304" s="53"/>
      <c r="P304" s="53"/>
      <c r="Q304" s="53"/>
      <c r="R304" s="53"/>
      <c r="S304" s="53"/>
      <c r="T304" s="53"/>
      <c r="U304" s="38"/>
      <c r="V304" s="53" t="e">
        <f>#REF!-#REF!</f>
        <v>#REF!</v>
      </c>
      <c r="W304" s="54"/>
    </row>
    <row r="305" spans="1:23" s="59" customFormat="1" ht="9" customHeight="1" x14ac:dyDescent="0.2">
      <c r="A305" s="35"/>
      <c r="B305" s="36"/>
      <c r="C305" s="35"/>
      <c r="D305" s="35"/>
      <c r="E305" s="151"/>
      <c r="F305" s="151"/>
      <c r="G305" s="151"/>
      <c r="H305" s="151"/>
      <c r="I305" s="151"/>
      <c r="J305" s="37"/>
      <c r="K305" s="37"/>
      <c r="L305" s="37"/>
      <c r="M305" s="67"/>
      <c r="N305" s="53"/>
      <c r="O305" s="53"/>
      <c r="P305" s="53"/>
      <c r="Q305" s="53"/>
      <c r="R305" s="53"/>
      <c r="S305" s="53"/>
      <c r="T305" s="53"/>
      <c r="U305" s="38"/>
      <c r="V305" s="53" t="e">
        <f>#REF!-#REF!</f>
        <v>#REF!</v>
      </c>
      <c r="W305" s="54"/>
    </row>
    <row r="306" spans="1:23" s="59" customFormat="1" ht="9" customHeight="1" x14ac:dyDescent="0.2">
      <c r="A306" s="35"/>
      <c r="B306" s="36"/>
      <c r="C306" s="35"/>
      <c r="D306" s="35"/>
      <c r="E306" s="151"/>
      <c r="F306" s="151"/>
      <c r="G306" s="151"/>
      <c r="H306" s="151"/>
      <c r="I306" s="151"/>
      <c r="J306" s="37"/>
      <c r="K306" s="37"/>
      <c r="L306" s="37"/>
      <c r="M306" s="67"/>
      <c r="N306" s="53"/>
      <c r="O306" s="53"/>
      <c r="P306" s="53"/>
      <c r="Q306" s="53"/>
      <c r="R306" s="53"/>
      <c r="S306" s="53"/>
      <c r="T306" s="53"/>
      <c r="U306" s="38"/>
      <c r="V306" s="53" t="e">
        <f>#REF!-#REF!</f>
        <v>#REF!</v>
      </c>
      <c r="W306" s="54"/>
    </row>
    <row r="307" spans="1:23" s="59" customFormat="1" ht="9" customHeight="1" x14ac:dyDescent="0.2">
      <c r="A307" s="35"/>
      <c r="B307" s="36"/>
      <c r="C307" s="35"/>
      <c r="D307" s="35"/>
      <c r="E307" s="151"/>
      <c r="F307" s="151"/>
      <c r="G307" s="151"/>
      <c r="H307" s="151"/>
      <c r="I307" s="151"/>
      <c r="J307" s="37"/>
      <c r="K307" s="37"/>
      <c r="L307" s="37"/>
      <c r="M307" s="67"/>
      <c r="N307" s="53"/>
      <c r="O307" s="53"/>
      <c r="P307" s="53"/>
      <c r="Q307" s="53"/>
      <c r="R307" s="53"/>
      <c r="S307" s="53"/>
      <c r="T307" s="53"/>
      <c r="U307" s="38"/>
      <c r="V307" s="53" t="e">
        <f>#REF!-#REF!</f>
        <v>#REF!</v>
      </c>
      <c r="W307" s="54"/>
    </row>
    <row r="308" spans="1:23" s="59" customFormat="1" ht="9" customHeight="1" x14ac:dyDescent="0.2">
      <c r="A308" s="35"/>
      <c r="B308" s="36"/>
      <c r="C308" s="35"/>
      <c r="D308" s="35"/>
      <c r="E308" s="151"/>
      <c r="F308" s="151"/>
      <c r="G308" s="151"/>
      <c r="H308" s="151"/>
      <c r="I308" s="151"/>
      <c r="J308" s="37"/>
      <c r="K308" s="37"/>
      <c r="L308" s="37"/>
      <c r="M308" s="67"/>
      <c r="N308" s="53"/>
      <c r="O308" s="53"/>
      <c r="P308" s="53"/>
      <c r="Q308" s="53"/>
      <c r="R308" s="53"/>
      <c r="S308" s="53"/>
      <c r="T308" s="53"/>
      <c r="U308" s="38"/>
      <c r="V308" s="53" t="e">
        <f>#REF!-#REF!</f>
        <v>#REF!</v>
      </c>
      <c r="W308" s="54"/>
    </row>
    <row r="309" spans="1:23" s="59" customFormat="1" ht="9" customHeight="1" x14ac:dyDescent="0.2">
      <c r="A309" s="35"/>
      <c r="B309" s="36"/>
      <c r="C309" s="35"/>
      <c r="D309" s="35"/>
      <c r="E309" s="151"/>
      <c r="F309" s="151"/>
      <c r="G309" s="151"/>
      <c r="H309" s="151"/>
      <c r="I309" s="151"/>
      <c r="J309" s="37"/>
      <c r="K309" s="37"/>
      <c r="L309" s="37"/>
      <c r="M309" s="67"/>
      <c r="N309" s="53"/>
      <c r="O309" s="53"/>
      <c r="P309" s="53"/>
      <c r="Q309" s="53"/>
      <c r="R309" s="53"/>
      <c r="S309" s="53"/>
      <c r="T309" s="53"/>
      <c r="U309" s="38"/>
      <c r="V309" s="53" t="e">
        <f>#REF!-#REF!</f>
        <v>#REF!</v>
      </c>
      <c r="W309" s="54"/>
    </row>
    <row r="310" spans="1:23" s="62" customFormat="1" ht="21" customHeight="1" x14ac:dyDescent="0.2">
      <c r="A310" s="35"/>
      <c r="B310" s="36"/>
      <c r="C310" s="35"/>
      <c r="D310" s="35"/>
      <c r="E310" s="151"/>
      <c r="F310" s="151"/>
      <c r="G310" s="151"/>
      <c r="H310" s="151"/>
      <c r="I310" s="151"/>
      <c r="J310" s="37"/>
      <c r="K310" s="37"/>
      <c r="L310" s="37"/>
      <c r="M310" s="67"/>
      <c r="N310" s="53"/>
      <c r="O310" s="53"/>
      <c r="P310" s="53"/>
      <c r="Q310" s="53"/>
      <c r="R310" s="53"/>
      <c r="S310" s="53"/>
      <c r="T310" s="53"/>
      <c r="U310" s="38"/>
      <c r="V310" s="53" t="e">
        <f>#REF!-#REF!</f>
        <v>#REF!</v>
      </c>
      <c r="W310" s="54"/>
    </row>
    <row r="311" spans="1:23" s="62" customFormat="1" ht="9" customHeight="1" x14ac:dyDescent="0.2">
      <c r="A311" s="35"/>
      <c r="B311" s="36"/>
      <c r="C311" s="35"/>
      <c r="D311" s="35"/>
      <c r="E311" s="151"/>
      <c r="F311" s="151"/>
      <c r="G311" s="151"/>
      <c r="H311" s="151"/>
      <c r="I311" s="151"/>
      <c r="J311" s="37"/>
      <c r="K311" s="37"/>
      <c r="L311" s="37"/>
      <c r="M311" s="67"/>
      <c r="N311" s="53"/>
      <c r="O311" s="53"/>
      <c r="P311" s="53"/>
      <c r="Q311" s="53"/>
      <c r="R311" s="53"/>
      <c r="S311" s="53"/>
      <c r="T311" s="53"/>
      <c r="U311" s="38"/>
      <c r="V311" s="53" t="e">
        <f>#REF!-#REF!</f>
        <v>#REF!</v>
      </c>
      <c r="W311" s="54"/>
    </row>
    <row r="312" spans="1:23" s="62" customFormat="1" ht="9" customHeight="1" x14ac:dyDescent="0.2">
      <c r="A312" s="35"/>
      <c r="B312" s="36"/>
      <c r="C312" s="35"/>
      <c r="D312" s="35"/>
      <c r="E312" s="151"/>
      <c r="F312" s="151"/>
      <c r="G312" s="151"/>
      <c r="H312" s="151"/>
      <c r="I312" s="151"/>
      <c r="J312" s="37"/>
      <c r="K312" s="37"/>
      <c r="L312" s="37"/>
      <c r="M312" s="67"/>
      <c r="N312" s="53"/>
      <c r="O312" s="53"/>
      <c r="P312" s="53"/>
      <c r="Q312" s="53"/>
      <c r="R312" s="53"/>
      <c r="S312" s="53"/>
      <c r="T312" s="53"/>
      <c r="U312" s="38"/>
      <c r="V312" s="53" t="e">
        <f>#REF!-#REF!</f>
        <v>#REF!</v>
      </c>
      <c r="W312" s="54"/>
    </row>
    <row r="313" spans="1:23" s="62" customFormat="1" ht="9" customHeight="1" x14ac:dyDescent="0.2">
      <c r="A313" s="35"/>
      <c r="B313" s="36"/>
      <c r="C313" s="35"/>
      <c r="D313" s="35"/>
      <c r="E313" s="151"/>
      <c r="F313" s="151"/>
      <c r="G313" s="151"/>
      <c r="H313" s="151"/>
      <c r="I313" s="151"/>
      <c r="J313" s="37"/>
      <c r="K313" s="37"/>
      <c r="L313" s="37"/>
      <c r="M313" s="67"/>
      <c r="N313" s="53"/>
      <c r="O313" s="53"/>
      <c r="P313" s="53"/>
      <c r="Q313" s="53"/>
      <c r="R313" s="53"/>
      <c r="S313" s="53"/>
      <c r="T313" s="53"/>
      <c r="U313" s="38"/>
      <c r="V313" s="53" t="e">
        <f>#REF!-#REF!</f>
        <v>#REF!</v>
      </c>
      <c r="W313" s="54"/>
    </row>
    <row r="314" spans="1:23" s="62" customFormat="1" ht="22.5" customHeight="1" x14ac:dyDescent="0.2">
      <c r="A314" s="35"/>
      <c r="B314" s="36"/>
      <c r="C314" s="35"/>
      <c r="D314" s="35"/>
      <c r="E314" s="151"/>
      <c r="F314" s="151"/>
      <c r="G314" s="151"/>
      <c r="H314" s="151"/>
      <c r="I314" s="151"/>
      <c r="J314" s="37"/>
      <c r="K314" s="37"/>
      <c r="L314" s="37"/>
      <c r="M314" s="67"/>
      <c r="N314" s="53"/>
      <c r="O314" s="53"/>
      <c r="P314" s="53"/>
      <c r="Q314" s="53"/>
      <c r="R314" s="53"/>
      <c r="S314" s="53"/>
      <c r="T314" s="53"/>
      <c r="U314" s="38"/>
      <c r="V314" s="53" t="e">
        <f>#REF!-#REF!</f>
        <v>#REF!</v>
      </c>
      <c r="W314" s="54"/>
    </row>
    <row r="315" spans="1:23" s="62" customFormat="1" ht="9" customHeight="1" x14ac:dyDescent="0.2">
      <c r="A315" s="35"/>
      <c r="B315" s="36"/>
      <c r="C315" s="35"/>
      <c r="D315" s="35"/>
      <c r="E315" s="151"/>
      <c r="F315" s="151"/>
      <c r="G315" s="151"/>
      <c r="H315" s="151"/>
      <c r="I315" s="151"/>
      <c r="J315" s="37"/>
      <c r="K315" s="37"/>
      <c r="L315" s="37"/>
      <c r="M315" s="67"/>
      <c r="N315" s="53"/>
      <c r="O315" s="53"/>
      <c r="P315" s="53"/>
      <c r="Q315" s="53"/>
      <c r="R315" s="53"/>
      <c r="S315" s="53"/>
      <c r="T315" s="53"/>
      <c r="U315" s="38"/>
      <c r="V315" s="53" t="e">
        <f>#REF!-#REF!</f>
        <v>#REF!</v>
      </c>
      <c r="W315" s="54"/>
    </row>
    <row r="316" spans="1:23" s="62" customFormat="1" ht="9" customHeight="1" x14ac:dyDescent="0.2">
      <c r="A316" s="35"/>
      <c r="B316" s="36"/>
      <c r="C316" s="35"/>
      <c r="D316" s="35"/>
      <c r="E316" s="151"/>
      <c r="F316" s="151"/>
      <c r="G316" s="151"/>
      <c r="H316" s="151"/>
      <c r="I316" s="151"/>
      <c r="J316" s="37"/>
      <c r="K316" s="37"/>
      <c r="L316" s="37"/>
      <c r="M316" s="67"/>
      <c r="N316" s="53"/>
      <c r="O316" s="53"/>
      <c r="P316" s="53"/>
      <c r="Q316" s="53"/>
      <c r="R316" s="53"/>
      <c r="S316" s="53"/>
      <c r="T316" s="53"/>
      <c r="U316" s="38"/>
      <c r="V316" s="53" t="e">
        <f>#REF!-#REF!</f>
        <v>#REF!</v>
      </c>
      <c r="W316" s="54"/>
    </row>
    <row r="317" spans="1:23" s="62" customFormat="1" ht="21.75" customHeight="1" x14ac:dyDescent="0.2">
      <c r="A317" s="35"/>
      <c r="B317" s="36"/>
      <c r="C317" s="35"/>
      <c r="D317" s="35"/>
      <c r="E317" s="151"/>
      <c r="F317" s="151"/>
      <c r="G317" s="151"/>
      <c r="H317" s="151"/>
      <c r="I317" s="151"/>
      <c r="J317" s="37"/>
      <c r="K317" s="37"/>
      <c r="L317" s="37"/>
      <c r="M317" s="67"/>
      <c r="N317" s="53"/>
      <c r="O317" s="53"/>
      <c r="P317" s="53"/>
      <c r="Q317" s="53"/>
      <c r="R317" s="53"/>
      <c r="S317" s="53"/>
      <c r="T317" s="53"/>
      <c r="U317" s="38"/>
      <c r="V317" s="53" t="e">
        <f>#REF!-#REF!</f>
        <v>#REF!</v>
      </c>
      <c r="W317" s="54"/>
    </row>
    <row r="318" spans="1:23" s="62" customFormat="1" ht="9" customHeight="1" x14ac:dyDescent="0.2">
      <c r="A318" s="35"/>
      <c r="B318" s="36"/>
      <c r="C318" s="35"/>
      <c r="D318" s="35"/>
      <c r="E318" s="151"/>
      <c r="F318" s="151"/>
      <c r="G318" s="151"/>
      <c r="H318" s="151"/>
      <c r="I318" s="151"/>
      <c r="J318" s="37"/>
      <c r="K318" s="37"/>
      <c r="L318" s="37"/>
      <c r="M318" s="67"/>
      <c r="N318" s="53"/>
      <c r="O318" s="53"/>
      <c r="P318" s="53"/>
      <c r="Q318" s="53"/>
      <c r="R318" s="53"/>
      <c r="S318" s="53"/>
      <c r="T318" s="53"/>
      <c r="U318" s="38"/>
      <c r="V318" s="53" t="e">
        <f>#REF!-#REF!</f>
        <v>#REF!</v>
      </c>
      <c r="W318" s="54"/>
    </row>
    <row r="319" spans="1:23" s="62" customFormat="1" ht="9" customHeight="1" x14ac:dyDescent="0.2">
      <c r="A319" s="35"/>
      <c r="B319" s="36"/>
      <c r="C319" s="35"/>
      <c r="D319" s="35"/>
      <c r="E319" s="151"/>
      <c r="F319" s="151"/>
      <c r="G319" s="151"/>
      <c r="H319" s="151"/>
      <c r="I319" s="151"/>
      <c r="J319" s="37"/>
      <c r="K319" s="37"/>
      <c r="L319" s="37"/>
      <c r="M319" s="67"/>
      <c r="N319" s="53"/>
      <c r="O319" s="53"/>
      <c r="P319" s="53"/>
      <c r="Q319" s="53"/>
      <c r="R319" s="53"/>
      <c r="S319" s="53"/>
      <c r="T319" s="53"/>
      <c r="U319" s="38"/>
      <c r="V319" s="53" t="e">
        <f>#REF!-#REF!</f>
        <v>#REF!</v>
      </c>
      <c r="W319" s="54"/>
    </row>
    <row r="320" spans="1:23" s="62" customFormat="1" ht="21.75" customHeight="1" x14ac:dyDescent="0.2">
      <c r="A320" s="35"/>
      <c r="B320" s="36"/>
      <c r="C320" s="35"/>
      <c r="D320" s="35"/>
      <c r="E320" s="151"/>
      <c r="F320" s="151"/>
      <c r="G320" s="151"/>
      <c r="H320" s="151"/>
      <c r="I320" s="151"/>
      <c r="J320" s="37"/>
      <c r="K320" s="37"/>
      <c r="L320" s="37"/>
      <c r="M320" s="67"/>
      <c r="N320" s="53"/>
      <c r="O320" s="53"/>
      <c r="P320" s="53"/>
      <c r="Q320" s="53"/>
      <c r="R320" s="53"/>
      <c r="S320" s="53"/>
      <c r="T320" s="53"/>
      <c r="U320" s="38"/>
      <c r="V320" s="53" t="e">
        <f>#REF!-#REF!</f>
        <v>#REF!</v>
      </c>
      <c r="W320" s="54"/>
    </row>
    <row r="321" spans="1:23" s="62" customFormat="1" ht="9" customHeight="1" x14ac:dyDescent="0.2">
      <c r="A321" s="35"/>
      <c r="B321" s="36"/>
      <c r="C321" s="35"/>
      <c r="D321" s="35"/>
      <c r="E321" s="151"/>
      <c r="F321" s="151"/>
      <c r="G321" s="151"/>
      <c r="H321" s="151"/>
      <c r="I321" s="151"/>
      <c r="J321" s="37"/>
      <c r="K321" s="37"/>
      <c r="L321" s="37"/>
      <c r="M321" s="67"/>
      <c r="N321" s="53"/>
      <c r="O321" s="53"/>
      <c r="P321" s="53"/>
      <c r="Q321" s="53"/>
      <c r="R321" s="53"/>
      <c r="S321" s="53"/>
      <c r="T321" s="53"/>
      <c r="U321" s="38"/>
      <c r="V321" s="53" t="e">
        <f>#REF!-#REF!</f>
        <v>#REF!</v>
      </c>
      <c r="W321" s="54"/>
    </row>
    <row r="322" spans="1:23" s="62" customFormat="1" ht="9" customHeight="1" x14ac:dyDescent="0.2">
      <c r="A322" s="35"/>
      <c r="B322" s="36"/>
      <c r="C322" s="35"/>
      <c r="D322" s="35"/>
      <c r="E322" s="151"/>
      <c r="F322" s="151"/>
      <c r="G322" s="151"/>
      <c r="H322" s="151"/>
      <c r="I322" s="151"/>
      <c r="J322" s="37"/>
      <c r="K322" s="37"/>
      <c r="L322" s="37"/>
      <c r="M322" s="67"/>
      <c r="N322" s="53"/>
      <c r="O322" s="53"/>
      <c r="P322" s="53"/>
      <c r="Q322" s="53"/>
      <c r="R322" s="53"/>
      <c r="S322" s="53"/>
      <c r="T322" s="53"/>
      <c r="U322" s="38"/>
      <c r="V322" s="53" t="e">
        <f>#REF!-#REF!</f>
        <v>#REF!</v>
      </c>
      <c r="W322" s="54"/>
    </row>
    <row r="323" spans="1:23" s="62" customFormat="1" ht="9" customHeight="1" x14ac:dyDescent="0.2">
      <c r="A323" s="35"/>
      <c r="B323" s="36"/>
      <c r="C323" s="35"/>
      <c r="D323" s="35"/>
      <c r="E323" s="151"/>
      <c r="F323" s="151"/>
      <c r="G323" s="151"/>
      <c r="H323" s="151"/>
      <c r="I323" s="151"/>
      <c r="J323" s="37"/>
      <c r="K323" s="37"/>
      <c r="L323" s="37"/>
      <c r="M323" s="67"/>
      <c r="N323" s="53"/>
      <c r="O323" s="53"/>
      <c r="P323" s="53"/>
      <c r="Q323" s="53"/>
      <c r="R323" s="53"/>
      <c r="S323" s="53"/>
      <c r="T323" s="53"/>
      <c r="U323" s="38"/>
      <c r="V323" s="53" t="e">
        <f>#REF!-#REF!</f>
        <v>#REF!</v>
      </c>
      <c r="W323" s="54"/>
    </row>
    <row r="324" spans="1:23" s="62" customFormat="1" ht="21" customHeight="1" x14ac:dyDescent="0.2">
      <c r="A324" s="35"/>
      <c r="B324" s="36"/>
      <c r="C324" s="35"/>
      <c r="D324" s="35"/>
      <c r="E324" s="151"/>
      <c r="F324" s="151"/>
      <c r="G324" s="151"/>
      <c r="H324" s="151"/>
      <c r="I324" s="151"/>
      <c r="J324" s="37"/>
      <c r="K324" s="37"/>
      <c r="L324" s="37"/>
      <c r="M324" s="67"/>
      <c r="N324" s="53"/>
      <c r="O324" s="53"/>
      <c r="P324" s="53"/>
      <c r="Q324" s="53"/>
      <c r="R324" s="53"/>
      <c r="S324" s="53"/>
      <c r="T324" s="53"/>
      <c r="U324" s="38"/>
      <c r="V324" s="53" t="e">
        <f>#REF!-#REF!</f>
        <v>#REF!</v>
      </c>
      <c r="W324" s="54"/>
    </row>
    <row r="325" spans="1:23" s="62" customFormat="1" ht="9" customHeight="1" x14ac:dyDescent="0.2">
      <c r="A325" s="35"/>
      <c r="B325" s="36"/>
      <c r="C325" s="35"/>
      <c r="D325" s="35"/>
      <c r="E325" s="151"/>
      <c r="F325" s="151"/>
      <c r="G325" s="151"/>
      <c r="H325" s="151"/>
      <c r="I325" s="151"/>
      <c r="J325" s="37"/>
      <c r="K325" s="37"/>
      <c r="L325" s="37"/>
      <c r="M325" s="67"/>
      <c r="N325" s="53"/>
      <c r="O325" s="53"/>
      <c r="P325" s="53"/>
      <c r="Q325" s="53"/>
      <c r="R325" s="53"/>
      <c r="S325" s="53"/>
      <c r="T325" s="53"/>
      <c r="U325" s="38"/>
      <c r="V325" s="53" t="e">
        <f>#REF!-#REF!</f>
        <v>#REF!</v>
      </c>
      <c r="W325" s="54"/>
    </row>
    <row r="326" spans="1:23" s="62" customFormat="1" ht="9" customHeight="1" x14ac:dyDescent="0.2">
      <c r="A326" s="35"/>
      <c r="B326" s="36"/>
      <c r="C326" s="35"/>
      <c r="D326" s="35"/>
      <c r="E326" s="151"/>
      <c r="F326" s="151"/>
      <c r="G326" s="151"/>
      <c r="H326" s="151"/>
      <c r="I326" s="151"/>
      <c r="J326" s="37"/>
      <c r="K326" s="37"/>
      <c r="L326" s="37"/>
      <c r="M326" s="67"/>
      <c r="N326" s="53"/>
      <c r="O326" s="53"/>
      <c r="P326" s="53"/>
      <c r="Q326" s="53"/>
      <c r="R326" s="53"/>
      <c r="S326" s="53"/>
      <c r="T326" s="53"/>
      <c r="U326" s="38"/>
      <c r="V326" s="53" t="e">
        <f>#REF!-#REF!</f>
        <v>#REF!</v>
      </c>
      <c r="W326" s="54"/>
    </row>
    <row r="327" spans="1:23" s="62" customFormat="1" ht="9" customHeight="1" x14ac:dyDescent="0.2">
      <c r="A327" s="35"/>
      <c r="B327" s="36"/>
      <c r="C327" s="35"/>
      <c r="D327" s="35"/>
      <c r="E327" s="151"/>
      <c r="F327" s="151"/>
      <c r="G327" s="151"/>
      <c r="H327" s="151"/>
      <c r="I327" s="151"/>
      <c r="J327" s="37"/>
      <c r="K327" s="37"/>
      <c r="L327" s="37"/>
      <c r="M327" s="67"/>
      <c r="N327" s="53"/>
      <c r="O327" s="53"/>
      <c r="P327" s="53"/>
      <c r="Q327" s="53"/>
      <c r="R327" s="53"/>
      <c r="S327" s="53"/>
      <c r="T327" s="53"/>
      <c r="U327" s="38"/>
      <c r="V327" s="53" t="e">
        <f>#REF!-#REF!</f>
        <v>#REF!</v>
      </c>
      <c r="W327" s="54"/>
    </row>
    <row r="328" spans="1:23" s="62" customFormat="1" ht="9" customHeight="1" x14ac:dyDescent="0.2">
      <c r="A328" s="35"/>
      <c r="B328" s="36"/>
      <c r="C328" s="35"/>
      <c r="D328" s="35"/>
      <c r="E328" s="151"/>
      <c r="F328" s="151"/>
      <c r="G328" s="151"/>
      <c r="H328" s="151"/>
      <c r="I328" s="151"/>
      <c r="J328" s="37"/>
      <c r="K328" s="37"/>
      <c r="L328" s="37"/>
      <c r="M328" s="67"/>
      <c r="N328" s="53"/>
      <c r="O328" s="53"/>
      <c r="P328" s="53"/>
      <c r="Q328" s="53"/>
      <c r="R328" s="53"/>
      <c r="S328" s="53"/>
      <c r="T328" s="53"/>
      <c r="U328" s="38"/>
      <c r="V328" s="53" t="e">
        <f>#REF!-#REF!</f>
        <v>#REF!</v>
      </c>
      <c r="W328" s="54"/>
    </row>
    <row r="329" spans="1:23" s="62" customFormat="1" ht="9" customHeight="1" x14ac:dyDescent="0.2">
      <c r="A329" s="35"/>
      <c r="B329" s="36"/>
      <c r="C329" s="35"/>
      <c r="D329" s="35"/>
      <c r="E329" s="151"/>
      <c r="F329" s="151"/>
      <c r="G329" s="151"/>
      <c r="H329" s="151"/>
      <c r="I329" s="151"/>
      <c r="J329" s="37"/>
      <c r="K329" s="37"/>
      <c r="L329" s="37"/>
      <c r="M329" s="67"/>
      <c r="N329" s="53"/>
      <c r="O329" s="53"/>
      <c r="P329" s="53"/>
      <c r="Q329" s="53"/>
      <c r="R329" s="53"/>
      <c r="S329" s="53"/>
      <c r="T329" s="53"/>
      <c r="U329" s="38"/>
      <c r="V329" s="53" t="e">
        <f>#REF!-#REF!</f>
        <v>#REF!</v>
      </c>
      <c r="W329" s="54"/>
    </row>
    <row r="330" spans="1:23" s="62" customFormat="1" ht="21" customHeight="1" x14ac:dyDescent="0.2">
      <c r="A330" s="35"/>
      <c r="B330" s="36"/>
      <c r="C330" s="35"/>
      <c r="D330" s="35"/>
      <c r="E330" s="151"/>
      <c r="F330" s="151"/>
      <c r="G330" s="151"/>
      <c r="H330" s="151"/>
      <c r="I330" s="151"/>
      <c r="J330" s="37"/>
      <c r="K330" s="37"/>
      <c r="L330" s="37"/>
      <c r="M330" s="67"/>
      <c r="N330" s="53"/>
      <c r="O330" s="53"/>
      <c r="P330" s="53"/>
      <c r="Q330" s="53"/>
      <c r="R330" s="53"/>
      <c r="S330" s="53"/>
      <c r="T330" s="53"/>
      <c r="U330" s="38"/>
      <c r="V330" s="53" t="e">
        <f>#REF!-#REF!</f>
        <v>#REF!</v>
      </c>
      <c r="W330" s="54"/>
    </row>
    <row r="331" spans="1:23" s="62" customFormat="1" ht="9" customHeight="1" x14ac:dyDescent="0.2">
      <c r="A331" s="35"/>
      <c r="B331" s="36"/>
      <c r="C331" s="35"/>
      <c r="D331" s="35"/>
      <c r="E331" s="151"/>
      <c r="F331" s="151"/>
      <c r="G331" s="151"/>
      <c r="H331" s="151"/>
      <c r="I331" s="151"/>
      <c r="J331" s="37"/>
      <c r="K331" s="37"/>
      <c r="L331" s="37"/>
      <c r="M331" s="67"/>
      <c r="N331" s="53"/>
      <c r="O331" s="53"/>
      <c r="P331" s="53"/>
      <c r="Q331" s="53"/>
      <c r="R331" s="53"/>
      <c r="S331" s="53"/>
      <c r="T331" s="53"/>
      <c r="U331" s="38"/>
      <c r="V331" s="53" t="e">
        <f>#REF!-#REF!</f>
        <v>#REF!</v>
      </c>
      <c r="W331" s="54"/>
    </row>
    <row r="332" spans="1:23" s="62" customFormat="1" ht="9" customHeight="1" x14ac:dyDescent="0.2">
      <c r="A332" s="35"/>
      <c r="B332" s="36"/>
      <c r="C332" s="35"/>
      <c r="D332" s="35"/>
      <c r="E332" s="151"/>
      <c r="F332" s="151"/>
      <c r="G332" s="151"/>
      <c r="H332" s="151"/>
      <c r="I332" s="151"/>
      <c r="J332" s="37"/>
      <c r="K332" s="37"/>
      <c r="L332" s="37"/>
      <c r="M332" s="67"/>
      <c r="N332" s="53"/>
      <c r="O332" s="53"/>
      <c r="P332" s="53"/>
      <c r="Q332" s="53"/>
      <c r="R332" s="53"/>
      <c r="S332" s="53"/>
      <c r="T332" s="53"/>
      <c r="U332" s="38"/>
      <c r="V332" s="53" t="e">
        <f>#REF!-#REF!</f>
        <v>#REF!</v>
      </c>
      <c r="W332" s="54"/>
    </row>
    <row r="333" spans="1:23" s="62" customFormat="1" ht="9" customHeight="1" x14ac:dyDescent="0.2">
      <c r="A333" s="35"/>
      <c r="B333" s="36"/>
      <c r="C333" s="35"/>
      <c r="D333" s="35"/>
      <c r="E333" s="151"/>
      <c r="F333" s="151"/>
      <c r="G333" s="151"/>
      <c r="H333" s="151"/>
      <c r="I333" s="151"/>
      <c r="J333" s="37"/>
      <c r="K333" s="37"/>
      <c r="L333" s="37"/>
      <c r="M333" s="67"/>
      <c r="N333" s="53"/>
      <c r="O333" s="53"/>
      <c r="P333" s="53"/>
      <c r="Q333" s="53"/>
      <c r="R333" s="53"/>
      <c r="S333" s="53"/>
      <c r="T333" s="53"/>
      <c r="U333" s="38"/>
      <c r="V333" s="53" t="e">
        <f>#REF!-#REF!</f>
        <v>#REF!</v>
      </c>
      <c r="W333" s="54"/>
    </row>
    <row r="334" spans="1:23" s="62" customFormat="1" ht="9" customHeight="1" x14ac:dyDescent="0.2">
      <c r="A334" s="35"/>
      <c r="B334" s="36"/>
      <c r="C334" s="35"/>
      <c r="D334" s="35"/>
      <c r="E334" s="151"/>
      <c r="F334" s="151"/>
      <c r="G334" s="151"/>
      <c r="H334" s="151"/>
      <c r="I334" s="151"/>
      <c r="J334" s="37"/>
      <c r="K334" s="37"/>
      <c r="L334" s="37"/>
      <c r="M334" s="67"/>
      <c r="N334" s="53"/>
      <c r="O334" s="53"/>
      <c r="P334" s="53"/>
      <c r="Q334" s="53"/>
      <c r="R334" s="53"/>
      <c r="S334" s="53"/>
      <c r="T334" s="53"/>
      <c r="U334" s="38"/>
      <c r="V334" s="53" t="e">
        <f>#REF!-#REF!</f>
        <v>#REF!</v>
      </c>
      <c r="W334" s="54"/>
    </row>
    <row r="335" spans="1:23" s="62" customFormat="1" ht="21.75" customHeight="1" x14ac:dyDescent="0.2">
      <c r="A335" s="35"/>
      <c r="B335" s="36"/>
      <c r="C335" s="35"/>
      <c r="D335" s="35"/>
      <c r="E335" s="151"/>
      <c r="F335" s="151"/>
      <c r="G335" s="151"/>
      <c r="H335" s="151"/>
      <c r="I335" s="151"/>
      <c r="J335" s="37"/>
      <c r="K335" s="37"/>
      <c r="L335" s="37"/>
      <c r="M335" s="67"/>
      <c r="N335" s="53"/>
      <c r="O335" s="53"/>
      <c r="P335" s="53"/>
      <c r="Q335" s="53"/>
      <c r="R335" s="53"/>
      <c r="S335" s="53"/>
      <c r="T335" s="53"/>
      <c r="U335" s="38"/>
      <c r="V335" s="53" t="e">
        <f>#REF!-#REF!</f>
        <v>#REF!</v>
      </c>
      <c r="W335" s="54"/>
    </row>
    <row r="336" spans="1:23" s="62" customFormat="1" ht="9" customHeight="1" x14ac:dyDescent="0.2">
      <c r="A336" s="35"/>
      <c r="B336" s="36"/>
      <c r="C336" s="35"/>
      <c r="D336" s="35"/>
      <c r="E336" s="151"/>
      <c r="F336" s="151"/>
      <c r="G336" s="151"/>
      <c r="H336" s="151"/>
      <c r="I336" s="151"/>
      <c r="J336" s="37"/>
      <c r="K336" s="37"/>
      <c r="L336" s="37"/>
      <c r="M336" s="67"/>
      <c r="N336" s="53"/>
      <c r="O336" s="53"/>
      <c r="P336" s="53"/>
      <c r="Q336" s="53"/>
      <c r="R336" s="53"/>
      <c r="S336" s="53"/>
      <c r="T336" s="53"/>
      <c r="U336" s="38"/>
      <c r="V336" s="53" t="e">
        <f>#REF!-#REF!</f>
        <v>#REF!</v>
      </c>
      <c r="W336" s="54"/>
    </row>
    <row r="337" spans="1:23" s="62" customFormat="1" ht="9" customHeight="1" x14ac:dyDescent="0.2">
      <c r="A337" s="35"/>
      <c r="B337" s="36"/>
      <c r="C337" s="35"/>
      <c r="D337" s="35"/>
      <c r="E337" s="151"/>
      <c r="F337" s="151"/>
      <c r="G337" s="151"/>
      <c r="H337" s="151"/>
      <c r="I337" s="151"/>
      <c r="J337" s="37"/>
      <c r="K337" s="37"/>
      <c r="L337" s="37"/>
      <c r="M337" s="67"/>
      <c r="N337" s="53"/>
      <c r="O337" s="53"/>
      <c r="P337" s="53"/>
      <c r="Q337" s="53"/>
      <c r="R337" s="53"/>
      <c r="S337" s="53"/>
      <c r="T337" s="53"/>
      <c r="U337" s="38"/>
      <c r="V337" s="53" t="e">
        <f>#REF!-#REF!</f>
        <v>#REF!</v>
      </c>
      <c r="W337" s="54"/>
    </row>
    <row r="338" spans="1:23" s="62" customFormat="1" ht="9" customHeight="1" x14ac:dyDescent="0.2">
      <c r="A338" s="35"/>
      <c r="B338" s="36"/>
      <c r="C338" s="35"/>
      <c r="D338" s="35"/>
      <c r="E338" s="151"/>
      <c r="F338" s="151"/>
      <c r="G338" s="151"/>
      <c r="H338" s="151"/>
      <c r="I338" s="151"/>
      <c r="J338" s="37"/>
      <c r="K338" s="37"/>
      <c r="L338" s="37"/>
      <c r="M338" s="67"/>
      <c r="N338" s="53"/>
      <c r="O338" s="53"/>
      <c r="P338" s="53"/>
      <c r="Q338" s="53"/>
      <c r="R338" s="53"/>
      <c r="S338" s="53"/>
      <c r="T338" s="53"/>
      <c r="U338" s="38"/>
      <c r="V338" s="53" t="e">
        <f>#REF!-#REF!</f>
        <v>#REF!</v>
      </c>
      <c r="W338" s="54"/>
    </row>
    <row r="339" spans="1:23" s="62" customFormat="1" ht="21.75" customHeight="1" x14ac:dyDescent="0.2">
      <c r="A339" s="35"/>
      <c r="B339" s="36"/>
      <c r="C339" s="35"/>
      <c r="D339" s="35"/>
      <c r="E339" s="151"/>
      <c r="F339" s="151"/>
      <c r="G339" s="151"/>
      <c r="H339" s="151"/>
      <c r="I339" s="151"/>
      <c r="J339" s="37"/>
      <c r="K339" s="37"/>
      <c r="L339" s="37"/>
      <c r="M339" s="67"/>
      <c r="N339" s="53"/>
      <c r="O339" s="53"/>
      <c r="P339" s="53"/>
      <c r="Q339" s="53"/>
      <c r="R339" s="53"/>
      <c r="S339" s="53"/>
      <c r="T339" s="53"/>
      <c r="U339" s="38"/>
      <c r="V339" s="53" t="e">
        <f>#REF!-#REF!</f>
        <v>#REF!</v>
      </c>
      <c r="W339" s="54"/>
    </row>
    <row r="340" spans="1:23" s="62" customFormat="1" ht="9" customHeight="1" x14ac:dyDescent="0.2">
      <c r="A340" s="35"/>
      <c r="B340" s="36"/>
      <c r="C340" s="35"/>
      <c r="D340" s="35"/>
      <c r="E340" s="151"/>
      <c r="F340" s="151"/>
      <c r="G340" s="151"/>
      <c r="H340" s="151"/>
      <c r="I340" s="151"/>
      <c r="J340" s="37"/>
      <c r="K340" s="37"/>
      <c r="L340" s="37"/>
      <c r="M340" s="67"/>
      <c r="N340" s="53"/>
      <c r="O340" s="53"/>
      <c r="P340" s="53"/>
      <c r="Q340" s="53"/>
      <c r="R340" s="53"/>
      <c r="S340" s="53"/>
      <c r="T340" s="53"/>
      <c r="U340" s="38"/>
      <c r="V340" s="53" t="e">
        <f>#REF!-#REF!</f>
        <v>#REF!</v>
      </c>
      <c r="W340" s="54"/>
    </row>
    <row r="341" spans="1:23" s="62" customFormat="1" ht="9" customHeight="1" x14ac:dyDescent="0.2">
      <c r="A341" s="35"/>
      <c r="B341" s="36"/>
      <c r="C341" s="35"/>
      <c r="D341" s="35"/>
      <c r="E341" s="151"/>
      <c r="F341" s="151"/>
      <c r="G341" s="151"/>
      <c r="H341" s="151"/>
      <c r="I341" s="151"/>
      <c r="J341" s="37"/>
      <c r="K341" s="37"/>
      <c r="L341" s="37"/>
      <c r="M341" s="67"/>
      <c r="N341" s="53"/>
      <c r="O341" s="53"/>
      <c r="P341" s="53"/>
      <c r="Q341" s="53"/>
      <c r="R341" s="53"/>
      <c r="S341" s="53"/>
      <c r="T341" s="53"/>
      <c r="U341" s="38"/>
      <c r="V341" s="53" t="e">
        <f>#REF!-#REF!</f>
        <v>#REF!</v>
      </c>
      <c r="W341" s="54"/>
    </row>
    <row r="342" spans="1:23" s="62" customFormat="1" ht="9" customHeight="1" x14ac:dyDescent="0.2">
      <c r="A342" s="35"/>
      <c r="B342" s="36"/>
      <c r="C342" s="35"/>
      <c r="D342" s="35"/>
      <c r="E342" s="151"/>
      <c r="F342" s="151"/>
      <c r="G342" s="151"/>
      <c r="H342" s="151"/>
      <c r="I342" s="151"/>
      <c r="J342" s="37"/>
      <c r="K342" s="37"/>
      <c r="L342" s="37"/>
      <c r="M342" s="67"/>
      <c r="N342" s="53"/>
      <c r="O342" s="53"/>
      <c r="P342" s="53"/>
      <c r="Q342" s="53"/>
      <c r="R342" s="53"/>
      <c r="S342" s="53"/>
      <c r="T342" s="53"/>
      <c r="U342" s="38"/>
      <c r="V342" s="53" t="e">
        <f>#REF!-#REF!</f>
        <v>#REF!</v>
      </c>
      <c r="W342" s="54"/>
    </row>
    <row r="343" spans="1:23" s="62" customFormat="1" ht="9" customHeight="1" x14ac:dyDescent="0.2">
      <c r="A343" s="35"/>
      <c r="B343" s="36"/>
      <c r="C343" s="35"/>
      <c r="D343" s="35"/>
      <c r="E343" s="151"/>
      <c r="F343" s="151"/>
      <c r="G343" s="151"/>
      <c r="H343" s="151"/>
      <c r="I343" s="151"/>
      <c r="J343" s="37"/>
      <c r="K343" s="37"/>
      <c r="L343" s="37"/>
      <c r="M343" s="67"/>
      <c r="N343" s="53"/>
      <c r="O343" s="53"/>
      <c r="P343" s="53"/>
      <c r="Q343" s="53"/>
      <c r="R343" s="53"/>
      <c r="S343" s="53"/>
      <c r="T343" s="53"/>
      <c r="U343" s="38"/>
      <c r="V343" s="53" t="e">
        <f>#REF!-#REF!</f>
        <v>#REF!</v>
      </c>
      <c r="W343" s="54"/>
    </row>
    <row r="344" spans="1:23" s="62" customFormat="1" ht="9" customHeight="1" x14ac:dyDescent="0.2">
      <c r="A344" s="35"/>
      <c r="B344" s="36"/>
      <c r="C344" s="35"/>
      <c r="D344" s="35"/>
      <c r="E344" s="151"/>
      <c r="F344" s="151"/>
      <c r="G344" s="151"/>
      <c r="H344" s="151"/>
      <c r="I344" s="151"/>
      <c r="J344" s="37"/>
      <c r="K344" s="37"/>
      <c r="L344" s="37"/>
      <c r="M344" s="67"/>
      <c r="N344" s="53"/>
      <c r="O344" s="53"/>
      <c r="P344" s="53"/>
      <c r="Q344" s="53"/>
      <c r="R344" s="53"/>
      <c r="S344" s="53"/>
      <c r="T344" s="53"/>
      <c r="U344" s="38"/>
      <c r="V344" s="53" t="e">
        <f>#REF!-#REF!</f>
        <v>#REF!</v>
      </c>
      <c r="W344" s="54"/>
    </row>
    <row r="345" spans="1:23" s="62" customFormat="1" ht="9" customHeight="1" x14ac:dyDescent="0.2">
      <c r="A345" s="35"/>
      <c r="B345" s="36"/>
      <c r="C345" s="35"/>
      <c r="D345" s="35"/>
      <c r="E345" s="151"/>
      <c r="F345" s="151"/>
      <c r="G345" s="151"/>
      <c r="H345" s="151"/>
      <c r="I345" s="151"/>
      <c r="J345" s="37"/>
      <c r="K345" s="37"/>
      <c r="L345" s="37"/>
      <c r="M345" s="67"/>
      <c r="N345" s="53"/>
      <c r="O345" s="53"/>
      <c r="P345" s="53"/>
      <c r="Q345" s="53"/>
      <c r="R345" s="53"/>
      <c r="S345" s="53"/>
      <c r="T345" s="53"/>
      <c r="U345" s="38"/>
      <c r="V345" s="53" t="e">
        <f>#REF!-#REF!</f>
        <v>#REF!</v>
      </c>
      <c r="W345" s="54"/>
    </row>
    <row r="346" spans="1:23" s="62" customFormat="1" ht="9" customHeight="1" x14ac:dyDescent="0.2">
      <c r="A346" s="35"/>
      <c r="B346" s="36"/>
      <c r="C346" s="35"/>
      <c r="D346" s="35"/>
      <c r="E346" s="151"/>
      <c r="F346" s="151"/>
      <c r="G346" s="151"/>
      <c r="H346" s="151"/>
      <c r="I346" s="151"/>
      <c r="J346" s="37"/>
      <c r="K346" s="37"/>
      <c r="L346" s="37"/>
      <c r="M346" s="67"/>
      <c r="N346" s="53"/>
      <c r="O346" s="53"/>
      <c r="P346" s="53"/>
      <c r="Q346" s="53"/>
      <c r="R346" s="53"/>
      <c r="S346" s="53"/>
      <c r="T346" s="53"/>
      <c r="U346" s="38"/>
      <c r="V346" s="53" t="e">
        <f>#REF!-#REF!</f>
        <v>#REF!</v>
      </c>
      <c r="W346" s="54"/>
    </row>
    <row r="347" spans="1:23" s="62" customFormat="1" ht="9" customHeight="1" x14ac:dyDescent="0.2">
      <c r="A347" s="35"/>
      <c r="B347" s="36"/>
      <c r="C347" s="35"/>
      <c r="D347" s="35"/>
      <c r="E347" s="151"/>
      <c r="F347" s="151"/>
      <c r="G347" s="151"/>
      <c r="H347" s="151"/>
      <c r="I347" s="151"/>
      <c r="J347" s="37"/>
      <c r="K347" s="37"/>
      <c r="L347" s="37"/>
      <c r="M347" s="67"/>
      <c r="N347" s="53"/>
      <c r="O347" s="53"/>
      <c r="P347" s="53"/>
      <c r="Q347" s="53"/>
      <c r="R347" s="53"/>
      <c r="S347" s="53"/>
      <c r="T347" s="53"/>
      <c r="U347" s="38"/>
      <c r="V347" s="53" t="e">
        <f>#REF!-#REF!</f>
        <v>#REF!</v>
      </c>
      <c r="W347" s="54"/>
    </row>
    <row r="348" spans="1:23" s="62" customFormat="1" ht="9" customHeight="1" x14ac:dyDescent="0.2">
      <c r="A348" s="35"/>
      <c r="B348" s="36"/>
      <c r="C348" s="35"/>
      <c r="D348" s="35"/>
      <c r="E348" s="151"/>
      <c r="F348" s="151"/>
      <c r="G348" s="151"/>
      <c r="H348" s="151"/>
      <c r="I348" s="151"/>
      <c r="J348" s="37"/>
      <c r="K348" s="37"/>
      <c r="L348" s="37"/>
      <c r="M348" s="67"/>
      <c r="N348" s="53"/>
      <c r="O348" s="53"/>
      <c r="P348" s="53"/>
      <c r="Q348" s="53"/>
      <c r="R348" s="53"/>
      <c r="S348" s="53"/>
      <c r="T348" s="53"/>
      <c r="U348" s="38"/>
      <c r="V348" s="53" t="e">
        <f>#REF!-#REF!</f>
        <v>#REF!</v>
      </c>
      <c r="W348" s="54"/>
    </row>
    <row r="349" spans="1:23" s="62" customFormat="1" ht="9" customHeight="1" x14ac:dyDescent="0.2">
      <c r="A349" s="35"/>
      <c r="B349" s="36"/>
      <c r="C349" s="35"/>
      <c r="D349" s="35"/>
      <c r="E349" s="151"/>
      <c r="F349" s="151"/>
      <c r="G349" s="151"/>
      <c r="H349" s="151"/>
      <c r="I349" s="151"/>
      <c r="J349" s="37"/>
      <c r="K349" s="37"/>
      <c r="L349" s="37"/>
      <c r="M349" s="67"/>
      <c r="N349" s="53"/>
      <c r="O349" s="53"/>
      <c r="P349" s="53"/>
      <c r="Q349" s="53"/>
      <c r="R349" s="53"/>
      <c r="S349" s="53"/>
      <c r="T349" s="53"/>
      <c r="U349" s="38"/>
      <c r="V349" s="53" t="e">
        <f>#REF!-#REF!</f>
        <v>#REF!</v>
      </c>
      <c r="W349" s="54"/>
    </row>
    <row r="350" spans="1:23" s="62" customFormat="1" ht="9" customHeight="1" x14ac:dyDescent="0.2">
      <c r="A350" s="35"/>
      <c r="B350" s="36"/>
      <c r="C350" s="35"/>
      <c r="D350" s="35"/>
      <c r="E350" s="151"/>
      <c r="F350" s="151"/>
      <c r="G350" s="151"/>
      <c r="H350" s="151"/>
      <c r="I350" s="151"/>
      <c r="J350" s="37"/>
      <c r="K350" s="37"/>
      <c r="L350" s="37"/>
      <c r="M350" s="67"/>
      <c r="N350" s="53"/>
      <c r="O350" s="53"/>
      <c r="P350" s="53"/>
      <c r="Q350" s="53"/>
      <c r="R350" s="53"/>
      <c r="S350" s="53"/>
      <c r="T350" s="53"/>
      <c r="U350" s="38"/>
      <c r="V350" s="53" t="e">
        <f>#REF!-#REF!</f>
        <v>#REF!</v>
      </c>
      <c r="W350" s="54"/>
    </row>
    <row r="351" spans="1:23" s="62" customFormat="1" ht="9" customHeight="1" x14ac:dyDescent="0.2">
      <c r="A351" s="35"/>
      <c r="B351" s="36"/>
      <c r="C351" s="35"/>
      <c r="D351" s="35"/>
      <c r="E351" s="151"/>
      <c r="F351" s="151"/>
      <c r="G351" s="151"/>
      <c r="H351" s="151"/>
      <c r="I351" s="151"/>
      <c r="J351" s="37"/>
      <c r="K351" s="37"/>
      <c r="L351" s="37"/>
      <c r="M351" s="67"/>
      <c r="N351" s="53"/>
      <c r="O351" s="53"/>
      <c r="P351" s="53"/>
      <c r="Q351" s="53"/>
      <c r="R351" s="53"/>
      <c r="S351" s="53"/>
      <c r="T351" s="53"/>
      <c r="U351" s="38"/>
      <c r="V351" s="53" t="e">
        <f>#REF!-#REF!</f>
        <v>#REF!</v>
      </c>
      <c r="W351" s="54"/>
    </row>
    <row r="352" spans="1:23" s="62" customFormat="1" ht="9" customHeight="1" x14ac:dyDescent="0.2">
      <c r="A352" s="35"/>
      <c r="B352" s="36"/>
      <c r="C352" s="35"/>
      <c r="D352" s="35"/>
      <c r="E352" s="151"/>
      <c r="F352" s="151"/>
      <c r="G352" s="151"/>
      <c r="H352" s="151"/>
      <c r="I352" s="151"/>
      <c r="J352" s="37"/>
      <c r="K352" s="37"/>
      <c r="L352" s="37"/>
      <c r="M352" s="67"/>
      <c r="N352" s="53"/>
      <c r="O352" s="53"/>
      <c r="P352" s="53"/>
      <c r="Q352" s="53"/>
      <c r="R352" s="53"/>
      <c r="S352" s="53"/>
      <c r="T352" s="53"/>
      <c r="U352" s="38"/>
      <c r="V352" s="53" t="e">
        <f>#REF!-#REF!</f>
        <v>#REF!</v>
      </c>
      <c r="W352" s="54"/>
    </row>
    <row r="353" spans="1:23" s="62" customFormat="1" ht="9" customHeight="1" x14ac:dyDescent="0.2">
      <c r="A353" s="35"/>
      <c r="B353" s="36"/>
      <c r="C353" s="35"/>
      <c r="D353" s="35"/>
      <c r="E353" s="151"/>
      <c r="F353" s="151"/>
      <c r="G353" s="151"/>
      <c r="H353" s="151"/>
      <c r="I353" s="151"/>
      <c r="J353" s="37"/>
      <c r="K353" s="37"/>
      <c r="L353" s="37"/>
      <c r="M353" s="67"/>
      <c r="N353" s="53"/>
      <c r="O353" s="53"/>
      <c r="P353" s="53"/>
      <c r="Q353" s="53"/>
      <c r="R353" s="53"/>
      <c r="S353" s="53"/>
      <c r="T353" s="53"/>
      <c r="U353" s="38"/>
      <c r="V353" s="53" t="e">
        <f>#REF!-#REF!</f>
        <v>#REF!</v>
      </c>
      <c r="W353" s="54"/>
    </row>
    <row r="354" spans="1:23" s="62" customFormat="1" ht="9" customHeight="1" x14ac:dyDescent="0.2">
      <c r="A354" s="35"/>
      <c r="B354" s="36"/>
      <c r="C354" s="35"/>
      <c r="D354" s="35"/>
      <c r="E354" s="151"/>
      <c r="F354" s="151"/>
      <c r="G354" s="151"/>
      <c r="H354" s="151"/>
      <c r="I354" s="151"/>
      <c r="J354" s="37"/>
      <c r="K354" s="37"/>
      <c r="L354" s="37"/>
      <c r="M354" s="67"/>
      <c r="N354" s="53"/>
      <c r="O354" s="53"/>
      <c r="P354" s="53"/>
      <c r="Q354" s="53"/>
      <c r="R354" s="53"/>
      <c r="S354" s="53"/>
      <c r="T354" s="53"/>
      <c r="U354" s="38"/>
      <c r="V354" s="53" t="e">
        <f>#REF!-#REF!</f>
        <v>#REF!</v>
      </c>
      <c r="W354" s="54"/>
    </row>
    <row r="355" spans="1:23" s="62" customFormat="1" ht="22.5" customHeight="1" x14ac:dyDescent="0.2">
      <c r="A355" s="35"/>
      <c r="B355" s="36"/>
      <c r="C355" s="35"/>
      <c r="D355" s="35"/>
      <c r="E355" s="151"/>
      <c r="F355" s="151"/>
      <c r="G355" s="151"/>
      <c r="H355" s="151"/>
      <c r="I355" s="151"/>
      <c r="J355" s="37"/>
      <c r="K355" s="37"/>
      <c r="L355" s="37"/>
      <c r="M355" s="67"/>
      <c r="N355" s="53"/>
      <c r="O355" s="53"/>
      <c r="P355" s="53"/>
      <c r="Q355" s="53"/>
      <c r="R355" s="53"/>
      <c r="S355" s="53"/>
      <c r="T355" s="53"/>
      <c r="U355" s="38"/>
      <c r="V355" s="53" t="e">
        <f>#REF!-#REF!</f>
        <v>#REF!</v>
      </c>
      <c r="W355" s="54"/>
    </row>
    <row r="356" spans="1:23" ht="9" customHeight="1" x14ac:dyDescent="0.2"/>
  </sheetData>
  <sheetProtection selectLockedCells="1" selectUnlockedCells="1"/>
  <autoFilter ref="A11:X355"/>
  <mergeCells count="27">
    <mergeCell ref="U7:U10"/>
    <mergeCell ref="E7:F7"/>
    <mergeCell ref="R3:U3"/>
    <mergeCell ref="N4:U4"/>
    <mergeCell ref="K8:K9"/>
    <mergeCell ref="T7:T9"/>
    <mergeCell ref="M7:M9"/>
    <mergeCell ref="H7:H10"/>
    <mergeCell ref="L8:L9"/>
    <mergeCell ref="J7:J9"/>
    <mergeCell ref="I7:I10"/>
    <mergeCell ref="A24:B24"/>
    <mergeCell ref="A13:U13"/>
    <mergeCell ref="A12:U12"/>
    <mergeCell ref="K1:T1"/>
    <mergeCell ref="O8:R8"/>
    <mergeCell ref="N7:R7"/>
    <mergeCell ref="N8:N9"/>
    <mergeCell ref="K5:U5"/>
    <mergeCell ref="G7:G10"/>
    <mergeCell ref="A6:U6"/>
    <mergeCell ref="B7:B10"/>
    <mergeCell ref="S7:S9"/>
    <mergeCell ref="K7:L7"/>
    <mergeCell ref="E8:E10"/>
    <mergeCell ref="A7:A10"/>
    <mergeCell ref="F8:F10"/>
  </mergeCells>
  <phoneticPr fontId="2" type="noConversion"/>
  <pageMargins left="0.74803149606299213" right="0.19685039370078741" top="1.3779527559055118" bottom="0.39370078740157483" header="1.1023622047244095" footer="0.19685039370078741"/>
  <pageSetup paperSize="9" scale="86" fitToHeight="0" orientation="landscape" r:id="rId1"/>
  <headerFooter alignWithMargins="0">
    <oddFooter>&amp;C&amp;"Arial Narrow,обычный"&amp;7&amp;P</oddFooter>
  </headerFooter>
  <ignoredErrors>
    <ignoredError sqref="I19 I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A26"/>
  <sheetViews>
    <sheetView view="pageBreakPreview" topLeftCell="E7" zoomScale="140" zoomScaleNormal="170" zoomScaleSheetLayoutView="140" workbookViewId="0">
      <selection activeCell="S7" sqref="S7:V7"/>
    </sheetView>
  </sheetViews>
  <sheetFormatPr defaultRowHeight="12.75" x14ac:dyDescent="0.2"/>
  <cols>
    <col min="1" max="1" width="4" style="9" customWidth="1"/>
    <col min="2" max="2" width="38.33203125" style="9" customWidth="1"/>
    <col min="3" max="3" width="14.6640625" style="27" hidden="1" customWidth="1"/>
    <col min="4" max="4" width="13.5" style="27" hidden="1" customWidth="1"/>
    <col min="5" max="5" width="12" style="7" customWidth="1"/>
    <col min="6" max="6" width="10" style="7" customWidth="1"/>
    <col min="7" max="7" width="4.33203125" style="21" customWidth="1"/>
    <col min="8" max="8" width="10.1640625" style="10" customWidth="1"/>
    <col min="9" max="9" width="8.5" style="7" customWidth="1"/>
    <col min="10" max="10" width="13.6640625" style="7" hidden="1" customWidth="1"/>
    <col min="11" max="11" width="8.33203125" style="7" hidden="1" customWidth="1"/>
    <col min="12" max="12" width="11.83203125" style="7" customWidth="1"/>
    <col min="13" max="13" width="5.6640625" style="10" customWidth="1"/>
    <col min="14" max="14" width="8.5" style="10" customWidth="1"/>
    <col min="15" max="15" width="7.1640625" style="10" customWidth="1"/>
    <col min="16" max="16" width="9.5" style="10" customWidth="1"/>
    <col min="17" max="17" width="4" style="10" customWidth="1"/>
    <col min="18" max="18" width="4.33203125" style="10" customWidth="1"/>
    <col min="19" max="19" width="7" style="10" customWidth="1"/>
    <col min="20" max="20" width="9" style="10" customWidth="1"/>
    <col min="21" max="21" width="9.83203125" style="10" customWidth="1"/>
    <col min="22" max="22" width="6.33203125" style="10" customWidth="1"/>
    <col min="23" max="23" width="18.6640625" style="9" hidden="1" customWidth="1"/>
    <col min="24" max="24" width="17" style="9" hidden="1" customWidth="1"/>
    <col min="25" max="25" width="9.33203125" style="9" hidden="1" customWidth="1"/>
    <col min="26" max="26" width="15.33203125" style="9" hidden="1" customWidth="1"/>
    <col min="27" max="27" width="15.5" style="9" customWidth="1"/>
    <col min="28" max="28" width="14" style="9" customWidth="1"/>
    <col min="29" max="16384" width="9.33203125" style="9"/>
  </cols>
  <sheetData>
    <row r="1" spans="1:27" ht="11.25" hidden="1" customHeight="1" x14ac:dyDescent="0.2">
      <c r="E1" s="10"/>
      <c r="F1" s="10"/>
      <c r="L1" s="11"/>
      <c r="M1" s="211" t="s">
        <v>47</v>
      </c>
      <c r="N1" s="211"/>
      <c r="O1" s="211"/>
      <c r="P1" s="211"/>
      <c r="Q1" s="211"/>
      <c r="R1" s="211"/>
      <c r="S1" s="211"/>
      <c r="T1" s="211"/>
      <c r="U1" s="211"/>
      <c r="V1" s="211"/>
    </row>
    <row r="2" spans="1:27" ht="6" hidden="1" customHeight="1" x14ac:dyDescent="0.2">
      <c r="E2" s="10"/>
      <c r="F2" s="10"/>
      <c r="L2" s="12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7" ht="47.25" hidden="1" customHeight="1" x14ac:dyDescent="0.2">
      <c r="E3" s="10"/>
      <c r="F3" s="10"/>
      <c r="L3" s="12"/>
      <c r="M3" s="5"/>
      <c r="N3" s="5"/>
      <c r="O3" s="212" t="s">
        <v>81</v>
      </c>
      <c r="P3" s="212"/>
      <c r="Q3" s="212"/>
      <c r="R3" s="212"/>
      <c r="S3" s="212"/>
      <c r="T3" s="212"/>
      <c r="U3" s="212"/>
      <c r="V3" s="212"/>
    </row>
    <row r="4" spans="1:27" ht="2.25" hidden="1" customHeight="1" x14ac:dyDescent="0.2">
      <c r="E4" s="10"/>
      <c r="F4" s="10"/>
      <c r="L4" s="12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7" ht="2.25" hidden="1" customHeight="1" x14ac:dyDescent="0.2">
      <c r="N5" s="13"/>
      <c r="O5" s="13"/>
      <c r="P5" s="13"/>
      <c r="Q5" s="13"/>
      <c r="R5" s="13"/>
      <c r="S5" s="13"/>
      <c r="T5" s="13"/>
      <c r="U5" s="13"/>
      <c r="V5" s="13"/>
    </row>
    <row r="6" spans="1:27" ht="24.75" hidden="1" customHeight="1" x14ac:dyDescent="0.2">
      <c r="A6" s="213" t="s">
        <v>5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</row>
    <row r="7" spans="1:27" ht="45.75" customHeight="1" x14ac:dyDescent="0.2">
      <c r="A7" s="122"/>
      <c r="B7" s="118"/>
      <c r="C7" s="122"/>
      <c r="D7" s="122"/>
      <c r="E7" s="118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209" t="s">
        <v>202</v>
      </c>
      <c r="T7" s="209"/>
      <c r="U7" s="209"/>
      <c r="V7" s="209"/>
    </row>
    <row r="8" spans="1:27" ht="46.5" customHeight="1" x14ac:dyDescent="0.2">
      <c r="A8" s="122"/>
      <c r="B8" s="122"/>
      <c r="C8" s="122"/>
      <c r="D8" s="122"/>
      <c r="E8" s="118"/>
      <c r="F8" s="122"/>
      <c r="G8" s="32"/>
      <c r="H8" s="122"/>
      <c r="I8" s="122"/>
      <c r="J8" s="122"/>
      <c r="K8" s="122"/>
      <c r="L8" s="122"/>
      <c r="M8" s="122"/>
      <c r="N8" s="122"/>
      <c r="O8" s="5"/>
      <c r="P8" s="209" t="s">
        <v>120</v>
      </c>
      <c r="Q8" s="209"/>
      <c r="R8" s="209"/>
      <c r="S8" s="209"/>
      <c r="T8" s="209"/>
      <c r="U8" s="209"/>
      <c r="V8" s="209"/>
    </row>
    <row r="9" spans="1:27" ht="27.75" customHeight="1" x14ac:dyDescent="0.2">
      <c r="A9" s="217" t="s">
        <v>187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</row>
    <row r="10" spans="1:27" ht="21" customHeight="1" x14ac:dyDescent="0.2">
      <c r="A10" s="210" t="s">
        <v>79</v>
      </c>
      <c r="B10" s="210" t="s">
        <v>7</v>
      </c>
      <c r="C10" s="25"/>
      <c r="D10" s="26"/>
      <c r="E10" s="214" t="s">
        <v>31</v>
      </c>
      <c r="F10" s="210" t="s">
        <v>82</v>
      </c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 t="s">
        <v>32</v>
      </c>
      <c r="T10" s="210"/>
      <c r="U10" s="210"/>
      <c r="V10" s="210"/>
    </row>
    <row r="11" spans="1:27" ht="78" customHeight="1" x14ac:dyDescent="0.2">
      <c r="A11" s="210"/>
      <c r="B11" s="210"/>
      <c r="C11" s="25"/>
      <c r="D11" s="26"/>
      <c r="E11" s="214"/>
      <c r="F11" s="132" t="s">
        <v>33</v>
      </c>
      <c r="G11" s="210" t="s">
        <v>34</v>
      </c>
      <c r="H11" s="210"/>
      <c r="I11" s="210" t="s">
        <v>35</v>
      </c>
      <c r="J11" s="210"/>
      <c r="K11" s="210"/>
      <c r="L11" s="210"/>
      <c r="M11" s="210" t="s">
        <v>36</v>
      </c>
      <c r="N11" s="210"/>
      <c r="O11" s="210" t="s">
        <v>37</v>
      </c>
      <c r="P11" s="210"/>
      <c r="Q11" s="210" t="s">
        <v>38</v>
      </c>
      <c r="R11" s="210"/>
      <c r="S11" s="20" t="s">
        <v>1</v>
      </c>
      <c r="T11" s="20" t="s">
        <v>2</v>
      </c>
      <c r="U11" s="131" t="s">
        <v>3</v>
      </c>
      <c r="V11" s="131" t="s">
        <v>4</v>
      </c>
    </row>
    <row r="12" spans="1:27" ht="15" customHeight="1" x14ac:dyDescent="0.2">
      <c r="A12" s="210"/>
      <c r="B12" s="210"/>
      <c r="C12" s="25"/>
      <c r="D12" s="26"/>
      <c r="E12" s="132" t="s">
        <v>65</v>
      </c>
      <c r="F12" s="132" t="s">
        <v>12</v>
      </c>
      <c r="G12" s="16" t="s">
        <v>39</v>
      </c>
      <c r="H12" s="131" t="s">
        <v>12</v>
      </c>
      <c r="I12" s="132" t="s">
        <v>83</v>
      </c>
      <c r="J12" s="132"/>
      <c r="K12" s="132"/>
      <c r="L12" s="132" t="s">
        <v>12</v>
      </c>
      <c r="M12" s="131" t="s">
        <v>83</v>
      </c>
      <c r="N12" s="131" t="s">
        <v>12</v>
      </c>
      <c r="O12" s="131" t="s">
        <v>83</v>
      </c>
      <c r="P12" s="131" t="s">
        <v>12</v>
      </c>
      <c r="Q12" s="14" t="s">
        <v>84</v>
      </c>
      <c r="R12" s="131" t="s">
        <v>12</v>
      </c>
      <c r="S12" s="131" t="s">
        <v>12</v>
      </c>
      <c r="T12" s="131" t="s">
        <v>12</v>
      </c>
      <c r="U12" s="131" t="s">
        <v>12</v>
      </c>
      <c r="V12" s="131" t="s">
        <v>12</v>
      </c>
      <c r="W12" s="22"/>
      <c r="X12" s="22"/>
      <c r="AA12" s="22"/>
    </row>
    <row r="13" spans="1:27" ht="9" customHeight="1" x14ac:dyDescent="0.2">
      <c r="A13" s="131" t="s">
        <v>13</v>
      </c>
      <c r="B13" s="131" t="s">
        <v>14</v>
      </c>
      <c r="C13" s="25"/>
      <c r="D13" s="26"/>
      <c r="E13" s="131" t="s">
        <v>15</v>
      </c>
      <c r="F13" s="132" t="s">
        <v>16</v>
      </c>
      <c r="G13" s="16" t="s">
        <v>17</v>
      </c>
      <c r="H13" s="131" t="s">
        <v>18</v>
      </c>
      <c r="I13" s="132" t="s">
        <v>19</v>
      </c>
      <c r="J13" s="132"/>
      <c r="K13" s="132"/>
      <c r="L13" s="132" t="s">
        <v>20</v>
      </c>
      <c r="M13" s="131" t="s">
        <v>21</v>
      </c>
      <c r="N13" s="131" t="s">
        <v>22</v>
      </c>
      <c r="O13" s="131" t="s">
        <v>23</v>
      </c>
      <c r="P13" s="131" t="s">
        <v>24</v>
      </c>
      <c r="Q13" s="131" t="s">
        <v>25</v>
      </c>
      <c r="R13" s="131" t="s">
        <v>26</v>
      </c>
      <c r="S13" s="131" t="s">
        <v>27</v>
      </c>
      <c r="T13" s="131" t="s">
        <v>28</v>
      </c>
      <c r="U13" s="131">
        <v>17</v>
      </c>
      <c r="V13" s="131">
        <v>18</v>
      </c>
    </row>
    <row r="14" spans="1:27" ht="11.25" customHeight="1" x14ac:dyDescent="0.2">
      <c r="A14" s="210" t="s">
        <v>114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AA14" s="22"/>
    </row>
    <row r="15" spans="1:27" ht="9.75" customHeight="1" x14ac:dyDescent="0.2">
      <c r="A15" s="216" t="s">
        <v>51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X15" s="101" t="e">
        <f>'Приложение 1'!#REF!</f>
        <v>#REF!</v>
      </c>
      <c r="Y15" s="101" t="e">
        <f t="shared" ref="Y15:Y25" si="0">L15/I15</f>
        <v>#DIV/0!</v>
      </c>
      <c r="Z15" s="17" t="e">
        <f t="shared" ref="Z15:Z26" si="1">X15-Y15</f>
        <v>#REF!</v>
      </c>
    </row>
    <row r="16" spans="1:27" ht="22.5" customHeight="1" x14ac:dyDescent="0.2">
      <c r="A16" s="215" t="s">
        <v>50</v>
      </c>
      <c r="B16" s="215"/>
      <c r="C16" s="25"/>
      <c r="D16" s="25"/>
      <c r="E16" s="134">
        <f>SUM(E17:E26)</f>
        <v>25233089.669999998</v>
      </c>
      <c r="F16" s="134">
        <f t="shared" ref="F16:V16" si="2">SUM(F17:F26)</f>
        <v>1894029.58</v>
      </c>
      <c r="G16" s="8">
        <f t="shared" si="2"/>
        <v>0</v>
      </c>
      <c r="H16" s="134">
        <f t="shared" si="2"/>
        <v>0</v>
      </c>
      <c r="I16" s="134">
        <f t="shared" si="2"/>
        <v>6959.7199999999993</v>
      </c>
      <c r="J16" s="134">
        <f t="shared" si="2"/>
        <v>0</v>
      </c>
      <c r="K16" s="134">
        <f t="shared" si="2"/>
        <v>28053.019999999997</v>
      </c>
      <c r="L16" s="134">
        <f t="shared" si="2"/>
        <v>23019244.289999999</v>
      </c>
      <c r="M16" s="134">
        <f t="shared" si="2"/>
        <v>0</v>
      </c>
      <c r="N16" s="134">
        <f t="shared" si="2"/>
        <v>0</v>
      </c>
      <c r="O16" s="134">
        <f t="shared" si="2"/>
        <v>2000</v>
      </c>
      <c r="P16" s="134">
        <f t="shared" si="2"/>
        <v>97200</v>
      </c>
      <c r="Q16" s="134">
        <f t="shared" si="2"/>
        <v>0</v>
      </c>
      <c r="R16" s="134">
        <f t="shared" si="2"/>
        <v>0</v>
      </c>
      <c r="S16" s="134">
        <f t="shared" si="2"/>
        <v>0</v>
      </c>
      <c r="T16" s="134">
        <f t="shared" si="2"/>
        <v>0</v>
      </c>
      <c r="U16" s="134">
        <f t="shared" si="2"/>
        <v>222615.8</v>
      </c>
      <c r="V16" s="134">
        <f t="shared" si="2"/>
        <v>0</v>
      </c>
      <c r="X16" s="101">
        <f>'Приложение 1'!T13</f>
        <v>0</v>
      </c>
      <c r="Y16" s="101">
        <f t="shared" si="0"/>
        <v>3307.4957455184981</v>
      </c>
      <c r="Z16" s="17">
        <f>X16-Y16</f>
        <v>-3307.4957455184981</v>
      </c>
    </row>
    <row r="17" spans="1:26" ht="9" customHeight="1" x14ac:dyDescent="0.2">
      <c r="A17" s="24">
        <v>116</v>
      </c>
      <c r="B17" s="133" t="s">
        <v>53</v>
      </c>
      <c r="C17" s="23" t="s">
        <v>113</v>
      </c>
      <c r="D17" s="23"/>
      <c r="E17" s="134">
        <f>F17+H17+L17+N17+P17+R17+S17+T17+U17+V17</f>
        <v>2116645.38</v>
      </c>
      <c r="F17" s="134">
        <v>1894029.58</v>
      </c>
      <c r="G17" s="16">
        <v>0</v>
      </c>
      <c r="H17" s="134">
        <v>0</v>
      </c>
      <c r="I17" s="134">
        <v>0</v>
      </c>
      <c r="J17" s="134" t="s">
        <v>58</v>
      </c>
      <c r="K17" s="134">
        <f>(200+1060+170+260+190)*1.045</f>
        <v>1964.6</v>
      </c>
      <c r="L17" s="134">
        <v>0</v>
      </c>
      <c r="M17" s="134">
        <v>0</v>
      </c>
      <c r="N17" s="134">
        <v>0</v>
      </c>
      <c r="O17" s="134">
        <v>0</v>
      </c>
      <c r="P17" s="134">
        <v>0</v>
      </c>
      <c r="Q17" s="134">
        <v>0</v>
      </c>
      <c r="R17" s="134">
        <v>0</v>
      </c>
      <c r="S17" s="134">
        <v>0</v>
      </c>
      <c r="T17" s="134">
        <v>0</v>
      </c>
      <c r="U17" s="134">
        <v>222615.8</v>
      </c>
      <c r="V17" s="134">
        <v>0</v>
      </c>
      <c r="X17" s="101">
        <f>'Приложение 1'!T14</f>
        <v>5307.5599999999995</v>
      </c>
      <c r="Y17" s="101" t="e">
        <f t="shared" si="0"/>
        <v>#DIV/0!</v>
      </c>
      <c r="Z17" s="17" t="e">
        <f t="shared" si="1"/>
        <v>#DIV/0!</v>
      </c>
    </row>
    <row r="18" spans="1:26" ht="9" customHeight="1" x14ac:dyDescent="0.2">
      <c r="A18" s="24">
        <v>117</v>
      </c>
      <c r="B18" s="133" t="s">
        <v>61</v>
      </c>
      <c r="C18" s="23" t="s">
        <v>112</v>
      </c>
      <c r="D18" s="23"/>
      <c r="E18" s="134">
        <f t="shared" ref="E18:E26" si="3">F18+H18+L18+N18+P18+R18+S18+T18+U18+V18</f>
        <v>3992588.78</v>
      </c>
      <c r="F18" s="134">
        <v>0</v>
      </c>
      <c r="G18" s="16">
        <v>0</v>
      </c>
      <c r="H18" s="134">
        <v>0</v>
      </c>
      <c r="I18" s="134">
        <v>1201</v>
      </c>
      <c r="J18" s="34" t="s">
        <v>49</v>
      </c>
      <c r="K18" s="34">
        <v>3438.05</v>
      </c>
      <c r="L18" s="134">
        <v>3992588.78</v>
      </c>
      <c r="M18" s="134">
        <v>0</v>
      </c>
      <c r="N18" s="134">
        <v>0</v>
      </c>
      <c r="O18" s="134">
        <v>0</v>
      </c>
      <c r="P18" s="134">
        <v>0</v>
      </c>
      <c r="Q18" s="134">
        <v>0</v>
      </c>
      <c r="R18" s="134">
        <v>0</v>
      </c>
      <c r="S18" s="134">
        <v>0</v>
      </c>
      <c r="T18" s="134">
        <v>0</v>
      </c>
      <c r="U18" s="134">
        <v>0</v>
      </c>
      <c r="V18" s="134">
        <v>0</v>
      </c>
      <c r="X18" s="101">
        <f>'Приложение 1'!T15</f>
        <v>4503.95</v>
      </c>
      <c r="Y18" s="101">
        <f t="shared" si="0"/>
        <v>3324.3869941715234</v>
      </c>
      <c r="Z18" s="17">
        <f t="shared" si="1"/>
        <v>1179.5630058284764</v>
      </c>
    </row>
    <row r="19" spans="1:26" ht="9" customHeight="1" x14ac:dyDescent="0.2">
      <c r="A19" s="24">
        <v>118</v>
      </c>
      <c r="B19" s="133" t="s">
        <v>62</v>
      </c>
      <c r="C19" s="25" t="s">
        <v>112</v>
      </c>
      <c r="D19" s="25"/>
      <c r="E19" s="134">
        <f t="shared" si="3"/>
        <v>4303950.1500000004</v>
      </c>
      <c r="F19" s="134">
        <v>0</v>
      </c>
      <c r="G19" s="16">
        <v>0</v>
      </c>
      <c r="H19" s="134">
        <v>0</v>
      </c>
      <c r="I19" s="134">
        <v>1298</v>
      </c>
      <c r="J19" s="34" t="s">
        <v>49</v>
      </c>
      <c r="K19" s="34">
        <v>3438.05</v>
      </c>
      <c r="L19" s="134">
        <v>4303950.1500000004</v>
      </c>
      <c r="M19" s="134">
        <v>0</v>
      </c>
      <c r="N19" s="134">
        <v>0</v>
      </c>
      <c r="O19" s="134">
        <v>0</v>
      </c>
      <c r="P19" s="134">
        <v>0</v>
      </c>
      <c r="Q19" s="134">
        <v>0</v>
      </c>
      <c r="R19" s="134">
        <v>0</v>
      </c>
      <c r="S19" s="134">
        <v>0</v>
      </c>
      <c r="T19" s="134">
        <v>0</v>
      </c>
      <c r="U19" s="134">
        <v>0</v>
      </c>
      <c r="V19" s="134">
        <v>0</v>
      </c>
      <c r="X19" s="101">
        <f>'Приложение 1'!T16</f>
        <v>4503.95</v>
      </c>
      <c r="Y19" s="101">
        <f t="shared" si="0"/>
        <v>3315.8321648690294</v>
      </c>
      <c r="Z19" s="17">
        <f t="shared" si="1"/>
        <v>1188.1178351309704</v>
      </c>
    </row>
    <row r="20" spans="1:26" ht="9" customHeight="1" x14ac:dyDescent="0.2">
      <c r="A20" s="24">
        <v>119</v>
      </c>
      <c r="B20" s="133" t="s">
        <v>63</v>
      </c>
      <c r="C20" s="25" t="s">
        <v>112</v>
      </c>
      <c r="D20" s="25"/>
      <c r="E20" s="134">
        <f t="shared" si="3"/>
        <v>1110243.6499999999</v>
      </c>
      <c r="F20" s="134">
        <v>0</v>
      </c>
      <c r="G20" s="16">
        <v>0</v>
      </c>
      <c r="H20" s="134">
        <v>0</v>
      </c>
      <c r="I20" s="134">
        <v>327.36</v>
      </c>
      <c r="J20" s="34" t="s">
        <v>49</v>
      </c>
      <c r="K20" s="34">
        <v>3438.05</v>
      </c>
      <c r="L20" s="134">
        <v>1110243.6499999999</v>
      </c>
      <c r="M20" s="134">
        <v>0</v>
      </c>
      <c r="N20" s="134">
        <v>0</v>
      </c>
      <c r="O20" s="134">
        <v>0</v>
      </c>
      <c r="P20" s="134">
        <v>0</v>
      </c>
      <c r="Q20" s="134">
        <v>0</v>
      </c>
      <c r="R20" s="134">
        <v>0</v>
      </c>
      <c r="S20" s="134">
        <v>0</v>
      </c>
      <c r="T20" s="134">
        <v>0</v>
      </c>
      <c r="U20" s="134">
        <v>0</v>
      </c>
      <c r="V20" s="134">
        <v>0</v>
      </c>
      <c r="X20" s="101">
        <f>'Приложение 1'!T17</f>
        <v>4503.95</v>
      </c>
      <c r="Y20" s="101">
        <f t="shared" si="0"/>
        <v>3391.5067509775167</v>
      </c>
      <c r="Z20" s="17">
        <f t="shared" si="1"/>
        <v>1112.4432490224831</v>
      </c>
    </row>
    <row r="21" spans="1:26" ht="9" customHeight="1" x14ac:dyDescent="0.2">
      <c r="A21" s="24">
        <v>120</v>
      </c>
      <c r="B21" s="133" t="s">
        <v>54</v>
      </c>
      <c r="C21" s="23" t="s">
        <v>112</v>
      </c>
      <c r="D21" s="23"/>
      <c r="E21" s="134">
        <f t="shared" si="3"/>
        <v>2935085.2</v>
      </c>
      <c r="F21" s="134">
        <v>0</v>
      </c>
      <c r="G21" s="16">
        <v>0</v>
      </c>
      <c r="H21" s="134">
        <v>0</v>
      </c>
      <c r="I21" s="134">
        <v>833.56</v>
      </c>
      <c r="J21" s="134" t="s">
        <v>49</v>
      </c>
      <c r="K21" s="134">
        <v>3438.05</v>
      </c>
      <c r="L21" s="134">
        <v>2935085.2</v>
      </c>
      <c r="M21" s="134">
        <v>0</v>
      </c>
      <c r="N21" s="134">
        <v>0</v>
      </c>
      <c r="O21" s="134">
        <v>0</v>
      </c>
      <c r="P21" s="134">
        <v>0</v>
      </c>
      <c r="Q21" s="134">
        <v>0</v>
      </c>
      <c r="R21" s="134">
        <v>0</v>
      </c>
      <c r="S21" s="134">
        <v>0</v>
      </c>
      <c r="T21" s="134">
        <v>0</v>
      </c>
      <c r="U21" s="134">
        <v>0</v>
      </c>
      <c r="V21" s="134">
        <v>0</v>
      </c>
      <c r="X21" s="101">
        <f>'Приложение 1'!T18</f>
        <v>4503.95</v>
      </c>
      <c r="Y21" s="101">
        <f t="shared" si="0"/>
        <v>3521.1444886990744</v>
      </c>
      <c r="Z21" s="17">
        <f t="shared" si="1"/>
        <v>982.80551130092545</v>
      </c>
    </row>
    <row r="22" spans="1:26" ht="9" customHeight="1" x14ac:dyDescent="0.2">
      <c r="A22" s="24">
        <v>121</v>
      </c>
      <c r="B22" s="133" t="s">
        <v>170</v>
      </c>
      <c r="C22" s="23" t="s">
        <v>112</v>
      </c>
      <c r="D22" s="23"/>
      <c r="E22" s="134">
        <f t="shared" si="3"/>
        <v>1936321.92</v>
      </c>
      <c r="F22" s="134">
        <v>0</v>
      </c>
      <c r="G22" s="16">
        <v>0</v>
      </c>
      <c r="H22" s="134">
        <v>0</v>
      </c>
      <c r="I22" s="134">
        <v>546.32000000000005</v>
      </c>
      <c r="J22" s="134" t="s">
        <v>49</v>
      </c>
      <c r="K22" s="134">
        <v>3438.05</v>
      </c>
      <c r="L22" s="134">
        <v>1936321.92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0</v>
      </c>
      <c r="X22" s="101">
        <f>'Приложение 1'!T19</f>
        <v>4503.95</v>
      </c>
      <c r="Y22" s="101">
        <f t="shared" si="0"/>
        <v>3544.2998974959728</v>
      </c>
      <c r="Z22" s="17">
        <f t="shared" si="1"/>
        <v>959.65010250402702</v>
      </c>
    </row>
    <row r="23" spans="1:26" ht="9" customHeight="1" x14ac:dyDescent="0.2">
      <c r="A23" s="24">
        <v>122</v>
      </c>
      <c r="B23" s="133" t="s">
        <v>55</v>
      </c>
      <c r="C23" s="23" t="s">
        <v>112</v>
      </c>
      <c r="D23" s="23"/>
      <c r="E23" s="134">
        <f t="shared" si="3"/>
        <v>3872686.96</v>
      </c>
      <c r="F23" s="134">
        <v>0</v>
      </c>
      <c r="G23" s="16">
        <v>0</v>
      </c>
      <c r="H23" s="134">
        <v>0</v>
      </c>
      <c r="I23" s="134">
        <v>987</v>
      </c>
      <c r="J23" s="134" t="s">
        <v>49</v>
      </c>
      <c r="K23" s="134">
        <v>3438.05</v>
      </c>
      <c r="L23" s="134">
        <v>3872686.96</v>
      </c>
      <c r="M23" s="134">
        <v>0</v>
      </c>
      <c r="N23" s="134">
        <v>0</v>
      </c>
      <c r="O23" s="134">
        <v>0</v>
      </c>
      <c r="P23" s="134">
        <v>0</v>
      </c>
      <c r="Q23" s="134">
        <v>0</v>
      </c>
      <c r="R23" s="134">
        <v>0</v>
      </c>
      <c r="S23" s="134">
        <v>0</v>
      </c>
      <c r="T23" s="134">
        <v>0</v>
      </c>
      <c r="U23" s="134">
        <v>0</v>
      </c>
      <c r="V23" s="134">
        <v>0</v>
      </c>
      <c r="X23" s="101">
        <f>'Приложение 1'!T20</f>
        <v>4503.95</v>
      </c>
      <c r="Y23" s="101">
        <f t="shared" si="0"/>
        <v>3923.6949949341438</v>
      </c>
      <c r="Z23" s="17">
        <f t="shared" si="1"/>
        <v>580.25500506585604</v>
      </c>
    </row>
    <row r="24" spans="1:26" ht="9" customHeight="1" x14ac:dyDescent="0.2">
      <c r="A24" s="24">
        <v>123</v>
      </c>
      <c r="B24" s="133" t="s">
        <v>64</v>
      </c>
      <c r="C24" s="25" t="s">
        <v>112</v>
      </c>
      <c r="D24" s="25"/>
      <c r="E24" s="134">
        <f t="shared" si="3"/>
        <v>2640715.48</v>
      </c>
      <c r="F24" s="134">
        <v>0</v>
      </c>
      <c r="G24" s="16">
        <v>0</v>
      </c>
      <c r="H24" s="134">
        <v>0</v>
      </c>
      <c r="I24" s="134">
        <v>907.7</v>
      </c>
      <c r="J24" s="34" t="s">
        <v>49</v>
      </c>
      <c r="K24" s="34">
        <v>3438.05</v>
      </c>
      <c r="L24" s="134">
        <v>2640715.48</v>
      </c>
      <c r="M24" s="134">
        <v>0</v>
      </c>
      <c r="N24" s="134">
        <v>0</v>
      </c>
      <c r="O24" s="134">
        <v>0</v>
      </c>
      <c r="P24" s="134">
        <v>0</v>
      </c>
      <c r="Q24" s="134">
        <v>0</v>
      </c>
      <c r="R24" s="134">
        <v>0</v>
      </c>
      <c r="S24" s="134">
        <v>0</v>
      </c>
      <c r="T24" s="134">
        <v>0</v>
      </c>
      <c r="U24" s="134">
        <v>0</v>
      </c>
      <c r="V24" s="134">
        <v>0</v>
      </c>
      <c r="X24" s="101">
        <f>'Приложение 1'!T21</f>
        <v>4503.95</v>
      </c>
      <c r="Y24" s="101">
        <f t="shared" si="0"/>
        <v>2909.2381623884544</v>
      </c>
      <c r="Z24" s="17">
        <f t="shared" si="1"/>
        <v>1594.7118376115454</v>
      </c>
    </row>
    <row r="25" spans="1:26" ht="9.75" customHeight="1" x14ac:dyDescent="0.2">
      <c r="A25" s="24">
        <v>124</v>
      </c>
      <c r="B25" s="133" t="s">
        <v>56</v>
      </c>
      <c r="C25" s="23" t="s">
        <v>111</v>
      </c>
      <c r="D25" s="23"/>
      <c r="E25" s="134">
        <f t="shared" si="3"/>
        <v>2227652.15</v>
      </c>
      <c r="F25" s="134">
        <v>0</v>
      </c>
      <c r="G25" s="16">
        <v>0</v>
      </c>
      <c r="H25" s="134">
        <v>0</v>
      </c>
      <c r="I25" s="134">
        <v>858.78</v>
      </c>
      <c r="J25" s="134" t="s">
        <v>48</v>
      </c>
      <c r="K25" s="134">
        <v>2022.07</v>
      </c>
      <c r="L25" s="134">
        <v>2227652.15</v>
      </c>
      <c r="M25" s="134">
        <v>0</v>
      </c>
      <c r="N25" s="134">
        <v>0</v>
      </c>
      <c r="O25" s="134">
        <v>0</v>
      </c>
      <c r="P25" s="134">
        <v>0</v>
      </c>
      <c r="Q25" s="134">
        <v>0</v>
      </c>
      <c r="R25" s="134">
        <v>0</v>
      </c>
      <c r="S25" s="134">
        <v>0</v>
      </c>
      <c r="T25" s="134">
        <v>0</v>
      </c>
      <c r="U25" s="134">
        <v>0</v>
      </c>
      <c r="V25" s="134">
        <v>0</v>
      </c>
      <c r="X25" s="101">
        <f>'Приложение 1'!T22</f>
        <v>4180</v>
      </c>
      <c r="Y25" s="101">
        <f t="shared" si="0"/>
        <v>2593.9730198653906</v>
      </c>
      <c r="Z25" s="17">
        <f t="shared" si="1"/>
        <v>1586.0269801346094</v>
      </c>
    </row>
    <row r="26" spans="1:26" ht="9" customHeight="1" x14ac:dyDescent="0.2">
      <c r="A26" s="24">
        <v>125</v>
      </c>
      <c r="B26" s="58" t="s">
        <v>127</v>
      </c>
      <c r="C26" s="23"/>
      <c r="D26" s="23"/>
      <c r="E26" s="134">
        <f t="shared" si="3"/>
        <v>97200</v>
      </c>
      <c r="F26" s="134">
        <v>0</v>
      </c>
      <c r="G26" s="16">
        <v>0</v>
      </c>
      <c r="H26" s="134">
        <v>0</v>
      </c>
      <c r="I26" s="134">
        <v>0</v>
      </c>
      <c r="J26" s="134"/>
      <c r="K26" s="134"/>
      <c r="L26" s="134">
        <v>0</v>
      </c>
      <c r="M26" s="134">
        <v>0</v>
      </c>
      <c r="N26" s="134">
        <v>0</v>
      </c>
      <c r="O26" s="134">
        <v>2000</v>
      </c>
      <c r="P26" s="134">
        <v>97200</v>
      </c>
      <c r="Q26" s="134">
        <v>0</v>
      </c>
      <c r="R26" s="134">
        <v>0</v>
      </c>
      <c r="S26" s="134">
        <v>0</v>
      </c>
      <c r="T26" s="134">
        <v>0</v>
      </c>
      <c r="U26" s="134">
        <v>0</v>
      </c>
      <c r="V26" s="134">
        <v>0</v>
      </c>
      <c r="W26" s="112" t="s">
        <v>126</v>
      </c>
      <c r="X26" s="101">
        <f>'Приложение 1'!T23</f>
        <v>3929.2</v>
      </c>
      <c r="Y26" s="101">
        <f>P26/O26</f>
        <v>48.6</v>
      </c>
      <c r="Z26" s="17">
        <f t="shared" si="1"/>
        <v>3880.6</v>
      </c>
    </row>
  </sheetData>
  <autoFilter ref="A13:AB26"/>
  <mergeCells count="19">
    <mergeCell ref="A16:B16"/>
    <mergeCell ref="A15:V15"/>
    <mergeCell ref="G11:H11"/>
    <mergeCell ref="A9:V9"/>
    <mergeCell ref="P8:V8"/>
    <mergeCell ref="S7:V7"/>
    <mergeCell ref="A14:V14"/>
    <mergeCell ref="M1:V1"/>
    <mergeCell ref="S10:V10"/>
    <mergeCell ref="I11:L11"/>
    <mergeCell ref="Q11:R11"/>
    <mergeCell ref="O3:V3"/>
    <mergeCell ref="F10:R10"/>
    <mergeCell ref="B10:B12"/>
    <mergeCell ref="M11:N11"/>
    <mergeCell ref="A6:V6"/>
    <mergeCell ref="A10:A12"/>
    <mergeCell ref="O11:P11"/>
    <mergeCell ref="E10:E11"/>
  </mergeCells>
  <phoneticPr fontId="0" type="noConversion"/>
  <pageMargins left="0.74803149606299213" right="0.19685039370078741" top="1.3779527559055118" bottom="0.39370078740157483" header="1.1023622047244095" footer="0.19685039370078741"/>
  <pageSetup scale="84" fitToHeight="0" orientation="landscape" r:id="rId1"/>
  <headerFooter alignWithMargins="0">
    <oddFooter>&amp;C&amp;"Arial Narrow,обычный"&amp;7&amp;P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10"/>
  <sheetViews>
    <sheetView view="pageBreakPreview" topLeftCell="A2" zoomScale="115" zoomScaleNormal="140" zoomScaleSheetLayoutView="115" workbookViewId="0">
      <selection activeCell="K2" sqref="K2:N2"/>
    </sheetView>
  </sheetViews>
  <sheetFormatPr defaultRowHeight="12.75" x14ac:dyDescent="0.2"/>
  <cols>
    <col min="2" max="2" width="50.1640625" customWidth="1"/>
    <col min="3" max="3" width="10.1640625" customWidth="1"/>
    <col min="13" max="13" width="11.5" customWidth="1"/>
    <col min="14" max="14" width="11.33203125" customWidth="1"/>
    <col min="15" max="15" width="13.5" customWidth="1"/>
    <col min="17" max="17" width="17.6640625" hidden="1" customWidth="1"/>
  </cols>
  <sheetData>
    <row r="1" spans="1:14" ht="11.25" hidden="1" customHeight="1" x14ac:dyDescent="0.2">
      <c r="A1" s="6"/>
      <c r="B1" s="4"/>
      <c r="D1" s="1"/>
      <c r="E1" s="1"/>
      <c r="F1" s="1"/>
      <c r="G1" s="2"/>
      <c r="H1" s="3"/>
      <c r="I1" s="3"/>
    </row>
    <row r="2" spans="1:14" s="9" customFormat="1" ht="54" customHeight="1" x14ac:dyDescent="0.2">
      <c r="A2" s="18"/>
      <c r="B2" s="18"/>
      <c r="C2" s="111"/>
      <c r="D2" s="111"/>
      <c r="E2" s="111"/>
      <c r="F2" s="111"/>
      <c r="G2" s="111"/>
      <c r="H2" s="109"/>
      <c r="I2" s="111"/>
      <c r="J2" s="109"/>
      <c r="K2" s="209" t="s">
        <v>203</v>
      </c>
      <c r="L2" s="209"/>
      <c r="M2" s="209"/>
      <c r="N2" s="209"/>
    </row>
    <row r="3" spans="1:14" s="9" customFormat="1" ht="45.75" customHeight="1" x14ac:dyDescent="0.2">
      <c r="A3" s="18"/>
      <c r="B3" s="18"/>
      <c r="C3" s="111"/>
      <c r="D3" s="111"/>
      <c r="E3" s="111"/>
      <c r="F3" s="111"/>
      <c r="G3" s="111"/>
      <c r="H3" s="218" t="s">
        <v>122</v>
      </c>
      <c r="I3" s="218"/>
      <c r="J3" s="218"/>
      <c r="K3" s="218"/>
      <c r="L3" s="218"/>
      <c r="M3" s="218"/>
      <c r="N3" s="218"/>
    </row>
    <row r="4" spans="1:14" s="9" customFormat="1" ht="3" hidden="1" customHeight="1" x14ac:dyDescent="0.2">
      <c r="A4" s="18"/>
      <c r="B4" s="18"/>
      <c r="C4" s="19"/>
      <c r="D4" s="111"/>
      <c r="E4" s="111"/>
      <c r="F4" s="111"/>
      <c r="G4" s="111"/>
      <c r="H4" s="219"/>
      <c r="I4" s="219"/>
      <c r="J4" s="219"/>
      <c r="K4" s="219"/>
      <c r="L4" s="219"/>
      <c r="M4" s="219"/>
      <c r="N4" s="219"/>
    </row>
    <row r="5" spans="1:14" s="9" customFormat="1" ht="18" customHeight="1" x14ac:dyDescent="0.2">
      <c r="A5" s="220" t="s">
        <v>188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</row>
    <row r="6" spans="1:14" s="9" customFormat="1" ht="12.75" customHeight="1" x14ac:dyDescent="0.2">
      <c r="A6" s="221" t="s">
        <v>116</v>
      </c>
      <c r="B6" s="221" t="s">
        <v>40</v>
      </c>
      <c r="C6" s="228" t="s">
        <v>8</v>
      </c>
      <c r="D6" s="221" t="s">
        <v>6</v>
      </c>
      <c r="E6" s="223" t="s">
        <v>41</v>
      </c>
      <c r="F6" s="224"/>
      <c r="G6" s="224"/>
      <c r="H6" s="224"/>
      <c r="I6" s="225"/>
      <c r="J6" s="210" t="s">
        <v>9</v>
      </c>
      <c r="K6" s="210"/>
      <c r="L6" s="210"/>
      <c r="M6" s="210"/>
      <c r="N6" s="210"/>
    </row>
    <row r="7" spans="1:14" s="9" customFormat="1" ht="85.5" customHeight="1" x14ac:dyDescent="0.2">
      <c r="A7" s="226"/>
      <c r="B7" s="226"/>
      <c r="C7" s="229"/>
      <c r="D7" s="222"/>
      <c r="E7" s="108" t="s">
        <v>42</v>
      </c>
      <c r="F7" s="108" t="s">
        <v>43</v>
      </c>
      <c r="G7" s="108" t="s">
        <v>44</v>
      </c>
      <c r="H7" s="108" t="s">
        <v>45</v>
      </c>
      <c r="I7" s="108" t="s">
        <v>117</v>
      </c>
      <c r="J7" s="108" t="s">
        <v>42</v>
      </c>
      <c r="K7" s="108" t="s">
        <v>43</v>
      </c>
      <c r="L7" s="108" t="s">
        <v>44</v>
      </c>
      <c r="M7" s="107" t="s">
        <v>45</v>
      </c>
      <c r="N7" s="107" t="s">
        <v>117</v>
      </c>
    </row>
    <row r="8" spans="1:14" s="9" customFormat="1" x14ac:dyDescent="0.2">
      <c r="A8" s="227"/>
      <c r="B8" s="227"/>
      <c r="C8" s="28" t="s">
        <v>10</v>
      </c>
      <c r="D8" s="108" t="s">
        <v>11</v>
      </c>
      <c r="E8" s="108" t="s">
        <v>39</v>
      </c>
      <c r="F8" s="108" t="s">
        <v>39</v>
      </c>
      <c r="G8" s="108" t="s">
        <v>39</v>
      </c>
      <c r="H8" s="108" t="s">
        <v>39</v>
      </c>
      <c r="I8" s="108" t="s">
        <v>39</v>
      </c>
      <c r="J8" s="108" t="s">
        <v>12</v>
      </c>
      <c r="K8" s="108" t="s">
        <v>12</v>
      </c>
      <c r="L8" s="108" t="s">
        <v>12</v>
      </c>
      <c r="M8" s="107" t="s">
        <v>12</v>
      </c>
      <c r="N8" s="107" t="s">
        <v>12</v>
      </c>
    </row>
    <row r="9" spans="1:14" s="9" customFormat="1" ht="9.75" customHeight="1" x14ac:dyDescent="0.2">
      <c r="A9" s="108">
        <v>1</v>
      </c>
      <c r="B9" s="108">
        <v>2</v>
      </c>
      <c r="C9" s="105">
        <v>3</v>
      </c>
      <c r="D9" s="110">
        <v>4</v>
      </c>
      <c r="E9" s="110">
        <v>5</v>
      </c>
      <c r="F9" s="110">
        <v>6</v>
      </c>
      <c r="G9" s="110">
        <v>7</v>
      </c>
      <c r="H9" s="110">
        <v>8</v>
      </c>
      <c r="I9" s="110">
        <v>9</v>
      </c>
      <c r="J9" s="110">
        <v>10</v>
      </c>
      <c r="K9" s="110">
        <v>11</v>
      </c>
      <c r="L9" s="110">
        <v>12</v>
      </c>
      <c r="M9" s="110">
        <v>13</v>
      </c>
      <c r="N9" s="110">
        <v>14</v>
      </c>
    </row>
    <row r="10" spans="1:14" s="9" customFormat="1" x14ac:dyDescent="0.2">
      <c r="A10" s="29">
        <v>2</v>
      </c>
      <c r="B10" s="25" t="s">
        <v>51</v>
      </c>
      <c r="C10" s="30">
        <f>'Приложение 1'!J24</f>
        <v>21140.480000000003</v>
      </c>
      <c r="D10" s="31">
        <f>'Приложение 1'!M24</f>
        <v>915</v>
      </c>
      <c r="E10" s="26">
        <v>0</v>
      </c>
      <c r="F10" s="31">
        <v>0</v>
      </c>
      <c r="G10" s="26">
        <v>0</v>
      </c>
      <c r="H10" s="31">
        <v>10</v>
      </c>
      <c r="I10" s="31">
        <f t="shared" ref="I10" si="0">H10</f>
        <v>10</v>
      </c>
      <c r="J10" s="107">
        <v>0</v>
      </c>
      <c r="K10" s="107">
        <v>0</v>
      </c>
      <c r="L10" s="107">
        <v>0</v>
      </c>
      <c r="M10" s="30">
        <f>'Приложение 1'!N24</f>
        <v>25233089.669999998</v>
      </c>
      <c r="N10" s="30">
        <f t="shared" ref="N10" si="1">M10</f>
        <v>25233089.669999998</v>
      </c>
    </row>
  </sheetData>
  <autoFilter ref="A8:Q10"/>
  <mergeCells count="10">
    <mergeCell ref="K2:N2"/>
    <mergeCell ref="H3:N3"/>
    <mergeCell ref="H4:N4"/>
    <mergeCell ref="A5:N5"/>
    <mergeCell ref="D6:D7"/>
    <mergeCell ref="E6:I6"/>
    <mergeCell ref="J6:N6"/>
    <mergeCell ref="A6:A8"/>
    <mergeCell ref="B6:B8"/>
    <mergeCell ref="C6:C7"/>
  </mergeCells>
  <phoneticPr fontId="0" type="noConversion"/>
  <pageMargins left="0.74803149606299213" right="0.19685039370078741" top="1.3779527559055118" bottom="0.39370078740157483" header="1.1023622047244095" footer="0.19685039370078741"/>
  <pageSetup scale="81" fitToHeight="0" orientation="landscape" r:id="rId1"/>
  <headerFooter alignWithMargins="0">
    <oddFooter>&amp;C&amp;"Arial Narrow,обычный"&amp;7&amp;P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view="pageBreakPreview" zoomScale="103" zoomScaleSheetLayoutView="103" workbookViewId="0">
      <selection activeCell="M1" sqref="M1:S1"/>
    </sheetView>
  </sheetViews>
  <sheetFormatPr defaultRowHeight="27.75" customHeight="1" x14ac:dyDescent="0.2"/>
  <cols>
    <col min="1" max="1" width="3.1640625" style="18" customWidth="1"/>
    <col min="2" max="2" width="38.83203125" style="71" customWidth="1"/>
    <col min="3" max="3" width="8.6640625" style="68" customWidth="1"/>
    <col min="4" max="4" width="8.6640625" style="71" customWidth="1"/>
    <col min="5" max="5" width="5.33203125" style="127" customWidth="1"/>
    <col min="6" max="6" width="11.83203125" style="127" customWidth="1"/>
    <col min="7" max="8" width="2.33203125" style="127" customWidth="1"/>
    <col min="9" max="10" width="9" style="19" customWidth="1"/>
    <col min="11" max="11" width="7.1640625" style="70" customWidth="1"/>
    <col min="12" max="12" width="11.1640625" style="69" customWidth="1"/>
    <col min="13" max="13" width="9.83203125" style="69" customWidth="1"/>
    <col min="14" max="14" width="9.6640625" style="69" customWidth="1"/>
    <col min="15" max="15" width="8.83203125" style="69" customWidth="1"/>
    <col min="16" max="16" width="12.5" style="69" customWidth="1"/>
    <col min="17" max="17" width="11.6640625" style="69" customWidth="1"/>
    <col min="18" max="18" width="7.1640625" style="69" customWidth="1"/>
    <col min="19" max="19" width="5.5" style="68" customWidth="1"/>
    <col min="20" max="20" width="9.33203125" style="77" hidden="1" customWidth="1"/>
    <col min="21" max="21" width="9.33203125" style="77"/>
    <col min="22" max="16384" width="9.33203125" style="18"/>
  </cols>
  <sheetData>
    <row r="1" spans="1:21" ht="25.5" customHeight="1" x14ac:dyDescent="0.2">
      <c r="I1" s="73"/>
      <c r="J1" s="73"/>
      <c r="K1" s="74"/>
      <c r="L1" s="74"/>
      <c r="M1" s="209" t="s">
        <v>204</v>
      </c>
      <c r="N1" s="209"/>
      <c r="O1" s="209"/>
      <c r="P1" s="209"/>
      <c r="Q1" s="209"/>
      <c r="R1" s="209"/>
      <c r="S1" s="209"/>
    </row>
    <row r="2" spans="1:21" s="9" customFormat="1" ht="54" customHeight="1" x14ac:dyDescent="0.2">
      <c r="A2" s="18"/>
      <c r="B2" s="18"/>
      <c r="C2" s="127"/>
      <c r="D2" s="127"/>
      <c r="E2" s="127"/>
      <c r="F2" s="127"/>
      <c r="G2" s="127"/>
      <c r="H2" s="239" t="s">
        <v>192</v>
      </c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</row>
    <row r="3" spans="1:21" ht="12.75" customHeight="1" x14ac:dyDescent="0.2">
      <c r="A3" s="230" t="s">
        <v>189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21" ht="12" customHeight="1" x14ac:dyDescent="0.2">
      <c r="A4" s="116"/>
      <c r="B4" s="116"/>
      <c r="C4" s="90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21" ht="15.75" customHeight="1" x14ac:dyDescent="0.2">
      <c r="A5" s="210" t="s">
        <v>116</v>
      </c>
      <c r="B5" s="210" t="s">
        <v>7</v>
      </c>
      <c r="C5" s="233" t="s">
        <v>135</v>
      </c>
      <c r="D5" s="232" t="s">
        <v>134</v>
      </c>
      <c r="E5" s="232" t="s">
        <v>133</v>
      </c>
      <c r="F5" s="232" t="s">
        <v>68</v>
      </c>
      <c r="G5" s="232" t="s">
        <v>69</v>
      </c>
      <c r="H5" s="232" t="s">
        <v>70</v>
      </c>
      <c r="I5" s="235" t="s">
        <v>8</v>
      </c>
      <c r="J5" s="235" t="s">
        <v>132</v>
      </c>
      <c r="K5" s="236" t="s">
        <v>72</v>
      </c>
      <c r="L5" s="214" t="s">
        <v>9</v>
      </c>
      <c r="M5" s="214"/>
      <c r="N5" s="214"/>
      <c r="O5" s="214"/>
      <c r="P5" s="214"/>
      <c r="Q5" s="214"/>
      <c r="R5" s="214"/>
      <c r="S5" s="233" t="s">
        <v>75</v>
      </c>
    </row>
    <row r="6" spans="1:21" ht="18.75" customHeight="1" x14ac:dyDescent="0.2">
      <c r="A6" s="210"/>
      <c r="B6" s="210"/>
      <c r="C6" s="233"/>
      <c r="D6" s="232"/>
      <c r="E6" s="232"/>
      <c r="F6" s="232"/>
      <c r="G6" s="232"/>
      <c r="H6" s="232"/>
      <c r="I6" s="235"/>
      <c r="J6" s="235"/>
      <c r="K6" s="236"/>
      <c r="L6" s="234" t="s">
        <v>80</v>
      </c>
      <c r="M6" s="214" t="s">
        <v>90</v>
      </c>
      <c r="N6" s="214"/>
      <c r="O6" s="214"/>
      <c r="P6" s="214"/>
      <c r="Q6" s="214"/>
      <c r="R6" s="214"/>
      <c r="S6" s="233"/>
    </row>
    <row r="7" spans="1:21" ht="96.75" customHeight="1" x14ac:dyDescent="0.2">
      <c r="A7" s="210"/>
      <c r="B7" s="210"/>
      <c r="C7" s="233"/>
      <c r="D7" s="232"/>
      <c r="E7" s="232"/>
      <c r="F7" s="232"/>
      <c r="G7" s="232"/>
      <c r="H7" s="232"/>
      <c r="I7" s="235"/>
      <c r="J7" s="235"/>
      <c r="K7" s="236"/>
      <c r="L7" s="234"/>
      <c r="M7" s="234" t="s">
        <v>131</v>
      </c>
      <c r="N7" s="234" t="s">
        <v>88</v>
      </c>
      <c r="O7" s="234" t="s">
        <v>89</v>
      </c>
      <c r="P7" s="234" t="s">
        <v>91</v>
      </c>
      <c r="Q7" s="234"/>
      <c r="R7" s="234" t="s">
        <v>130</v>
      </c>
      <c r="S7" s="233"/>
    </row>
    <row r="8" spans="1:21" ht="101.25" customHeight="1" x14ac:dyDescent="0.2">
      <c r="A8" s="210"/>
      <c r="B8" s="210"/>
      <c r="C8" s="233"/>
      <c r="D8" s="232"/>
      <c r="E8" s="232"/>
      <c r="F8" s="232"/>
      <c r="G8" s="232"/>
      <c r="H8" s="232"/>
      <c r="I8" s="235"/>
      <c r="J8" s="235"/>
      <c r="K8" s="236"/>
      <c r="L8" s="234"/>
      <c r="M8" s="234"/>
      <c r="N8" s="234"/>
      <c r="O8" s="234"/>
      <c r="P8" s="143" t="s">
        <v>129</v>
      </c>
      <c r="Q8" s="143" t="s">
        <v>128</v>
      </c>
      <c r="R8" s="234"/>
      <c r="S8" s="233"/>
    </row>
    <row r="9" spans="1:21" ht="0.75" customHeight="1" x14ac:dyDescent="0.2">
      <c r="A9" s="210"/>
      <c r="B9" s="210"/>
      <c r="C9" s="233"/>
      <c r="D9" s="232"/>
      <c r="E9" s="232"/>
      <c r="F9" s="232"/>
      <c r="G9" s="232"/>
      <c r="H9" s="232"/>
      <c r="I9" s="28" t="s">
        <v>10</v>
      </c>
      <c r="J9" s="28" t="s">
        <v>10</v>
      </c>
      <c r="K9" s="72" t="s">
        <v>11</v>
      </c>
      <c r="L9" s="142" t="s">
        <v>12</v>
      </c>
      <c r="M9" s="142" t="s">
        <v>12</v>
      </c>
      <c r="N9" s="142" t="s">
        <v>12</v>
      </c>
      <c r="O9" s="142" t="s">
        <v>12</v>
      </c>
      <c r="P9" s="142" t="s">
        <v>12</v>
      </c>
      <c r="Q9" s="142" t="s">
        <v>12</v>
      </c>
      <c r="R9" s="142" t="s">
        <v>12</v>
      </c>
      <c r="S9" s="233"/>
    </row>
    <row r="10" spans="1:21" ht="12" customHeight="1" x14ac:dyDescent="0.2">
      <c r="A10" s="72">
        <v>1</v>
      </c>
      <c r="B10" s="72">
        <v>2</v>
      </c>
      <c r="C10" s="91">
        <v>3</v>
      </c>
      <c r="D10" s="72">
        <v>4</v>
      </c>
      <c r="E10" s="72">
        <v>5</v>
      </c>
      <c r="F10" s="72">
        <v>6</v>
      </c>
      <c r="G10" s="72">
        <v>7</v>
      </c>
      <c r="H10" s="72">
        <v>8</v>
      </c>
      <c r="I10" s="72">
        <v>9</v>
      </c>
      <c r="J10" s="72">
        <v>10</v>
      </c>
      <c r="K10" s="72">
        <v>11</v>
      </c>
      <c r="L10" s="72">
        <v>12</v>
      </c>
      <c r="M10" s="72">
        <v>13</v>
      </c>
      <c r="N10" s="72">
        <v>14</v>
      </c>
      <c r="O10" s="72">
        <v>15</v>
      </c>
      <c r="P10" s="72">
        <v>16</v>
      </c>
      <c r="Q10" s="72">
        <v>17</v>
      </c>
      <c r="R10" s="72">
        <v>18</v>
      </c>
      <c r="S10" s="72">
        <v>19</v>
      </c>
    </row>
    <row r="11" spans="1:21" s="182" customFormat="1" ht="24" customHeight="1" x14ac:dyDescent="0.2">
      <c r="A11" s="237" t="s">
        <v>199</v>
      </c>
      <c r="B11" s="237"/>
      <c r="C11" s="91"/>
      <c r="D11" s="72"/>
      <c r="E11" s="178" t="s">
        <v>78</v>
      </c>
      <c r="F11" s="178" t="s">
        <v>78</v>
      </c>
      <c r="G11" s="178" t="s">
        <v>78</v>
      </c>
      <c r="H11" s="178" t="s">
        <v>78</v>
      </c>
      <c r="I11" s="181">
        <f t="shared" ref="I11:R11" si="0">I19+I32</f>
        <v>52268.1</v>
      </c>
      <c r="J11" s="181">
        <f t="shared" si="0"/>
        <v>44512.1</v>
      </c>
      <c r="K11" s="8">
        <f t="shared" si="0"/>
        <v>2234</v>
      </c>
      <c r="L11" s="181">
        <f t="shared" si="0"/>
        <v>66092096.810000002</v>
      </c>
      <c r="M11" s="181">
        <f t="shared" si="0"/>
        <v>0</v>
      </c>
      <c r="N11" s="181">
        <f t="shared" si="0"/>
        <v>0</v>
      </c>
      <c r="O11" s="181">
        <f t="shared" si="0"/>
        <v>0</v>
      </c>
      <c r="P11" s="181">
        <f t="shared" si="0"/>
        <v>66092096.810000002</v>
      </c>
      <c r="Q11" s="181">
        <f t="shared" si="0"/>
        <v>0</v>
      </c>
      <c r="R11" s="181">
        <f t="shared" si="0"/>
        <v>0</v>
      </c>
      <c r="S11" s="72"/>
      <c r="T11" s="180"/>
      <c r="U11" s="180"/>
    </row>
    <row r="12" spans="1:21" ht="10.5" customHeight="1" x14ac:dyDescent="0.2">
      <c r="A12" s="238" t="s">
        <v>118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</row>
    <row r="13" spans="1:21" ht="9" customHeight="1" x14ac:dyDescent="0.2">
      <c r="A13" s="238" t="s">
        <v>51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78"/>
      <c r="U13" s="78"/>
    </row>
    <row r="14" spans="1:21" ht="9" customHeight="1" x14ac:dyDescent="0.2">
      <c r="A14" s="141">
        <v>1</v>
      </c>
      <c r="B14" s="79" t="s">
        <v>100</v>
      </c>
      <c r="C14" s="93" t="s">
        <v>149</v>
      </c>
      <c r="D14" s="64" t="s">
        <v>148</v>
      </c>
      <c r="E14" s="145">
        <v>1971</v>
      </c>
      <c r="F14" s="81" t="s">
        <v>29</v>
      </c>
      <c r="G14" s="81">
        <v>5</v>
      </c>
      <c r="H14" s="82">
        <v>4</v>
      </c>
      <c r="I14" s="83">
        <v>3443.4</v>
      </c>
      <c r="J14" s="83">
        <v>2530.3000000000002</v>
      </c>
      <c r="K14" s="114">
        <v>121</v>
      </c>
      <c r="L14" s="63">
        <f>'Приложение 2.1'!G16</f>
        <v>3980141.15</v>
      </c>
      <c r="M14" s="140">
        <v>0</v>
      </c>
      <c r="N14" s="140">
        <v>0</v>
      </c>
      <c r="O14" s="140">
        <v>0</v>
      </c>
      <c r="P14" s="140">
        <f>L14</f>
        <v>3980141.15</v>
      </c>
      <c r="Q14" s="140">
        <v>0</v>
      </c>
      <c r="R14" s="140">
        <v>0</v>
      </c>
      <c r="S14" s="140" t="s">
        <v>94</v>
      </c>
      <c r="T14" s="42"/>
      <c r="U14" s="43"/>
    </row>
    <row r="15" spans="1:21" ht="9" customHeight="1" x14ac:dyDescent="0.2">
      <c r="A15" s="141">
        <v>2</v>
      </c>
      <c r="B15" s="79" t="s">
        <v>102</v>
      </c>
      <c r="C15" s="93" t="s">
        <v>149</v>
      </c>
      <c r="D15" s="64" t="s">
        <v>148</v>
      </c>
      <c r="E15" s="145">
        <v>1962</v>
      </c>
      <c r="F15" s="81" t="s">
        <v>29</v>
      </c>
      <c r="G15" s="81">
        <v>4</v>
      </c>
      <c r="H15" s="82">
        <v>3</v>
      </c>
      <c r="I15" s="83">
        <v>2582.9</v>
      </c>
      <c r="J15" s="83">
        <v>1684.6</v>
      </c>
      <c r="K15" s="114">
        <v>194</v>
      </c>
      <c r="L15" s="63">
        <f>'Приложение 2.1'!G17</f>
        <v>3463826.95</v>
      </c>
      <c r="M15" s="140">
        <v>0</v>
      </c>
      <c r="N15" s="140">
        <v>0</v>
      </c>
      <c r="O15" s="140">
        <v>0</v>
      </c>
      <c r="P15" s="140">
        <f>L15</f>
        <v>3463826.95</v>
      </c>
      <c r="Q15" s="140">
        <v>0</v>
      </c>
      <c r="R15" s="140">
        <v>0</v>
      </c>
      <c r="S15" s="140" t="s">
        <v>94</v>
      </c>
      <c r="T15" s="42"/>
      <c r="U15" s="43"/>
    </row>
    <row r="16" spans="1:21" ht="9" customHeight="1" x14ac:dyDescent="0.2">
      <c r="A16" s="141">
        <v>3</v>
      </c>
      <c r="B16" s="79" t="s">
        <v>123</v>
      </c>
      <c r="C16" s="93" t="s">
        <v>149</v>
      </c>
      <c r="D16" s="64" t="s">
        <v>148</v>
      </c>
      <c r="E16" s="145">
        <v>1976</v>
      </c>
      <c r="F16" s="81" t="s">
        <v>29</v>
      </c>
      <c r="G16" s="81">
        <v>5</v>
      </c>
      <c r="H16" s="82">
        <v>4</v>
      </c>
      <c r="I16" s="83">
        <v>3813.8</v>
      </c>
      <c r="J16" s="83">
        <v>3523.8</v>
      </c>
      <c r="K16" s="114">
        <v>135</v>
      </c>
      <c r="L16" s="63">
        <f>'Приложение 2.1'!G18</f>
        <v>3896357.57</v>
      </c>
      <c r="M16" s="140">
        <v>0</v>
      </c>
      <c r="N16" s="140">
        <v>0</v>
      </c>
      <c r="O16" s="140">
        <v>0</v>
      </c>
      <c r="P16" s="140">
        <f>L16</f>
        <v>3896357.57</v>
      </c>
      <c r="Q16" s="140">
        <v>0</v>
      </c>
      <c r="R16" s="140">
        <v>0</v>
      </c>
      <c r="S16" s="140" t="s">
        <v>94</v>
      </c>
      <c r="T16" s="42"/>
      <c r="U16" s="43"/>
    </row>
    <row r="17" spans="1:22" ht="9" customHeight="1" x14ac:dyDescent="0.2">
      <c r="A17" s="141">
        <v>4</v>
      </c>
      <c r="B17" s="79" t="s">
        <v>124</v>
      </c>
      <c r="C17" s="93" t="s">
        <v>149</v>
      </c>
      <c r="D17" s="64" t="s">
        <v>148</v>
      </c>
      <c r="E17" s="145">
        <v>1982</v>
      </c>
      <c r="F17" s="81" t="s">
        <v>30</v>
      </c>
      <c r="G17" s="81">
        <v>5</v>
      </c>
      <c r="H17" s="82">
        <v>8</v>
      </c>
      <c r="I17" s="83">
        <v>6928</v>
      </c>
      <c r="J17" s="83">
        <v>5924.7</v>
      </c>
      <c r="K17" s="114">
        <v>282</v>
      </c>
      <c r="L17" s="63">
        <f>'Приложение 2.1'!G19</f>
        <v>5431620.5800000001</v>
      </c>
      <c r="M17" s="140">
        <v>0</v>
      </c>
      <c r="N17" s="140">
        <v>0</v>
      </c>
      <c r="O17" s="140">
        <v>0</v>
      </c>
      <c r="P17" s="140">
        <f>L17</f>
        <v>5431620.5800000001</v>
      </c>
      <c r="Q17" s="140">
        <v>0</v>
      </c>
      <c r="R17" s="140">
        <v>0</v>
      </c>
      <c r="S17" s="140" t="s">
        <v>94</v>
      </c>
      <c r="T17" s="42"/>
      <c r="U17" s="43"/>
    </row>
    <row r="18" spans="1:22" ht="9" customHeight="1" x14ac:dyDescent="0.2">
      <c r="A18" s="141">
        <v>5</v>
      </c>
      <c r="B18" s="79" t="s">
        <v>59</v>
      </c>
      <c r="C18" s="93" t="s">
        <v>150</v>
      </c>
      <c r="D18" s="97" t="s">
        <v>148</v>
      </c>
      <c r="E18" s="80">
        <v>1917</v>
      </c>
      <c r="F18" s="81" t="s">
        <v>29</v>
      </c>
      <c r="G18" s="81">
        <v>3</v>
      </c>
      <c r="H18" s="82">
        <v>1</v>
      </c>
      <c r="I18" s="83">
        <v>703.1</v>
      </c>
      <c r="J18" s="83">
        <v>634.79999999999995</v>
      </c>
      <c r="K18" s="114">
        <v>19</v>
      </c>
      <c r="L18" s="63">
        <f>'Приложение 2.1'!G20</f>
        <v>1078757.02</v>
      </c>
      <c r="M18" s="96">
        <v>0</v>
      </c>
      <c r="N18" s="140">
        <v>0</v>
      </c>
      <c r="O18" s="140">
        <v>0</v>
      </c>
      <c r="P18" s="140">
        <f>L18</f>
        <v>1078757.02</v>
      </c>
      <c r="Q18" s="140">
        <v>0</v>
      </c>
      <c r="R18" s="140">
        <v>0</v>
      </c>
      <c r="S18" s="140" t="s">
        <v>94</v>
      </c>
      <c r="T18" s="42"/>
      <c r="U18" s="43"/>
    </row>
    <row r="19" spans="1:22" ht="24.75" customHeight="1" x14ac:dyDescent="0.2">
      <c r="A19" s="237" t="s">
        <v>52</v>
      </c>
      <c r="B19" s="237"/>
      <c r="C19" s="47"/>
      <c r="D19" s="139"/>
      <c r="E19" s="51" t="s">
        <v>78</v>
      </c>
      <c r="F19" s="51" t="s">
        <v>78</v>
      </c>
      <c r="G19" s="51" t="s">
        <v>78</v>
      </c>
      <c r="H19" s="51" t="s">
        <v>78</v>
      </c>
      <c r="I19" s="95">
        <f t="shared" ref="I19:R19" si="1">SUM(I14:I18)</f>
        <v>17471.199999999997</v>
      </c>
      <c r="J19" s="95">
        <f t="shared" si="1"/>
        <v>14298.199999999999</v>
      </c>
      <c r="K19" s="48">
        <f t="shared" si="1"/>
        <v>751</v>
      </c>
      <c r="L19" s="95">
        <f t="shared" si="1"/>
        <v>17850703.27</v>
      </c>
      <c r="M19" s="95">
        <f t="shared" si="1"/>
        <v>0</v>
      </c>
      <c r="N19" s="95">
        <f t="shared" si="1"/>
        <v>0</v>
      </c>
      <c r="O19" s="95">
        <f t="shared" si="1"/>
        <v>0</v>
      </c>
      <c r="P19" s="95">
        <f t="shared" si="1"/>
        <v>17850703.27</v>
      </c>
      <c r="Q19" s="95">
        <f t="shared" si="1"/>
        <v>0</v>
      </c>
      <c r="R19" s="95">
        <f t="shared" si="1"/>
        <v>0</v>
      </c>
      <c r="S19" s="140"/>
      <c r="T19" s="42"/>
      <c r="U19" s="43"/>
    </row>
    <row r="20" spans="1:22" ht="10.5" customHeight="1" x14ac:dyDescent="0.2">
      <c r="A20" s="238" t="s">
        <v>115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44"/>
      <c r="U20" s="44"/>
      <c r="V20" s="77"/>
    </row>
    <row r="21" spans="1:22" ht="9" customHeight="1" x14ac:dyDescent="0.2">
      <c r="A21" s="238" t="s">
        <v>51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78"/>
      <c r="U21" s="78"/>
    </row>
    <row r="22" spans="1:22" ht="9" customHeight="1" x14ac:dyDescent="0.2">
      <c r="A22" s="141">
        <v>1</v>
      </c>
      <c r="B22" s="84" t="s">
        <v>104</v>
      </c>
      <c r="C22" s="92" t="s">
        <v>149</v>
      </c>
      <c r="D22" s="64" t="s">
        <v>148</v>
      </c>
      <c r="E22" s="85">
        <v>1965</v>
      </c>
      <c r="F22" s="86" t="s">
        <v>29</v>
      </c>
      <c r="G22" s="87">
        <v>3</v>
      </c>
      <c r="H22" s="87">
        <v>2</v>
      </c>
      <c r="I22" s="88">
        <v>1051.7</v>
      </c>
      <c r="J22" s="88">
        <v>977.9</v>
      </c>
      <c r="K22" s="86">
        <v>39</v>
      </c>
      <c r="L22" s="63">
        <f>'Приложение 2.1'!G24</f>
        <v>2354571.6800000002</v>
      </c>
      <c r="M22" s="140">
        <v>0</v>
      </c>
      <c r="N22" s="140">
        <v>0</v>
      </c>
      <c r="O22" s="140">
        <v>0</v>
      </c>
      <c r="P22" s="140">
        <f>L22</f>
        <v>2354571.6800000002</v>
      </c>
      <c r="Q22" s="140">
        <v>0</v>
      </c>
      <c r="R22" s="102">
        <v>0</v>
      </c>
      <c r="S22" s="47" t="s">
        <v>95</v>
      </c>
      <c r="T22" s="42"/>
      <c r="U22" s="43"/>
    </row>
    <row r="23" spans="1:22" ht="9" customHeight="1" x14ac:dyDescent="0.2">
      <c r="A23" s="141">
        <v>2</v>
      </c>
      <c r="B23" s="84" t="s">
        <v>105</v>
      </c>
      <c r="C23" s="89" t="s">
        <v>149</v>
      </c>
      <c r="D23" s="64" t="s">
        <v>148</v>
      </c>
      <c r="E23" s="85" t="s">
        <v>98</v>
      </c>
      <c r="F23" s="86" t="s">
        <v>29</v>
      </c>
      <c r="G23" s="87">
        <v>5</v>
      </c>
      <c r="H23" s="87">
        <v>4</v>
      </c>
      <c r="I23" s="88">
        <v>3101.9</v>
      </c>
      <c r="J23" s="88">
        <v>2743.8</v>
      </c>
      <c r="K23" s="87">
        <v>151</v>
      </c>
      <c r="L23" s="63">
        <f>'Приложение 2.1'!G25</f>
        <v>2983819.31</v>
      </c>
      <c r="M23" s="140">
        <v>0</v>
      </c>
      <c r="N23" s="140">
        <v>0</v>
      </c>
      <c r="O23" s="140">
        <v>0</v>
      </c>
      <c r="P23" s="140">
        <f t="shared" ref="P23:P29" si="2">L23</f>
        <v>2983819.31</v>
      </c>
      <c r="Q23" s="140">
        <v>0</v>
      </c>
      <c r="R23" s="102">
        <v>0</v>
      </c>
      <c r="S23" s="47" t="s">
        <v>95</v>
      </c>
      <c r="T23" s="119" t="s">
        <v>198</v>
      </c>
      <c r="U23" s="43"/>
    </row>
    <row r="24" spans="1:22" ht="9" customHeight="1" x14ac:dyDescent="0.2">
      <c r="A24" s="144">
        <v>3</v>
      </c>
      <c r="B24" s="84" t="s">
        <v>106</v>
      </c>
      <c r="C24" s="89" t="s">
        <v>149</v>
      </c>
      <c r="D24" s="64" t="s">
        <v>148</v>
      </c>
      <c r="E24" s="85" t="s">
        <v>96</v>
      </c>
      <c r="F24" s="86" t="s">
        <v>29</v>
      </c>
      <c r="G24" s="87">
        <v>5</v>
      </c>
      <c r="H24" s="87">
        <v>9</v>
      </c>
      <c r="I24" s="88">
        <v>6617.5</v>
      </c>
      <c r="J24" s="88">
        <v>5959.5</v>
      </c>
      <c r="K24" s="87">
        <v>271</v>
      </c>
      <c r="L24" s="63">
        <f>'Приложение 2.1'!G26</f>
        <v>9222166.9299999997</v>
      </c>
      <c r="M24" s="140">
        <v>0</v>
      </c>
      <c r="N24" s="140">
        <v>0</v>
      </c>
      <c r="O24" s="140">
        <v>0</v>
      </c>
      <c r="P24" s="140">
        <f t="shared" si="2"/>
        <v>9222166.9299999997</v>
      </c>
      <c r="Q24" s="140">
        <v>0</v>
      </c>
      <c r="R24" s="102">
        <v>0</v>
      </c>
      <c r="S24" s="47" t="s">
        <v>95</v>
      </c>
      <c r="T24" s="42"/>
      <c r="U24" s="43"/>
    </row>
    <row r="25" spans="1:22" ht="9" customHeight="1" x14ac:dyDescent="0.2">
      <c r="A25" s="144">
        <v>4</v>
      </c>
      <c r="B25" s="84" t="s">
        <v>107</v>
      </c>
      <c r="C25" s="92" t="s">
        <v>149</v>
      </c>
      <c r="D25" s="64" t="s">
        <v>148</v>
      </c>
      <c r="E25" s="85" t="s">
        <v>60</v>
      </c>
      <c r="F25" s="86" t="s">
        <v>29</v>
      </c>
      <c r="G25" s="87">
        <v>5</v>
      </c>
      <c r="H25" s="87">
        <v>8</v>
      </c>
      <c r="I25" s="88">
        <v>5815.1</v>
      </c>
      <c r="J25" s="88">
        <v>5145.8</v>
      </c>
      <c r="K25" s="87">
        <v>226</v>
      </c>
      <c r="L25" s="63">
        <f>'Приложение 2.1'!G27</f>
        <v>5452251.2699999996</v>
      </c>
      <c r="M25" s="140">
        <v>0</v>
      </c>
      <c r="N25" s="140">
        <v>0</v>
      </c>
      <c r="O25" s="140">
        <v>0</v>
      </c>
      <c r="P25" s="140">
        <f t="shared" si="2"/>
        <v>5452251.2699999996</v>
      </c>
      <c r="Q25" s="140">
        <v>0</v>
      </c>
      <c r="R25" s="102">
        <v>0</v>
      </c>
      <c r="S25" s="47" t="s">
        <v>95</v>
      </c>
      <c r="T25" s="42"/>
      <c r="U25" s="43"/>
    </row>
    <row r="26" spans="1:22" ht="9" customHeight="1" x14ac:dyDescent="0.2">
      <c r="A26" s="144">
        <v>5</v>
      </c>
      <c r="B26" s="84" t="s">
        <v>108</v>
      </c>
      <c r="C26" s="92" t="s">
        <v>149</v>
      </c>
      <c r="D26" s="64" t="s">
        <v>148</v>
      </c>
      <c r="E26" s="85" t="s">
        <v>46</v>
      </c>
      <c r="F26" s="86" t="s">
        <v>29</v>
      </c>
      <c r="G26" s="87">
        <v>3</v>
      </c>
      <c r="H26" s="87">
        <v>3</v>
      </c>
      <c r="I26" s="88">
        <v>1675.8</v>
      </c>
      <c r="J26" s="88">
        <v>1529.4</v>
      </c>
      <c r="K26" s="87">
        <v>81</v>
      </c>
      <c r="L26" s="63">
        <f>'Приложение 2.1'!G28</f>
        <v>3627761.19</v>
      </c>
      <c r="M26" s="140">
        <v>0</v>
      </c>
      <c r="N26" s="140">
        <v>0</v>
      </c>
      <c r="O26" s="140">
        <v>0</v>
      </c>
      <c r="P26" s="140">
        <f t="shared" si="2"/>
        <v>3627761.19</v>
      </c>
      <c r="Q26" s="140">
        <v>0</v>
      </c>
      <c r="R26" s="102">
        <v>0</v>
      </c>
      <c r="S26" s="47" t="s">
        <v>95</v>
      </c>
      <c r="T26" s="42"/>
      <c r="U26" s="43"/>
    </row>
    <row r="27" spans="1:22" ht="9" customHeight="1" x14ac:dyDescent="0.2">
      <c r="A27" s="144">
        <v>6</v>
      </c>
      <c r="B27" s="84" t="s">
        <v>109</v>
      </c>
      <c r="C27" s="92" t="s">
        <v>149</v>
      </c>
      <c r="D27" s="64" t="s">
        <v>148</v>
      </c>
      <c r="E27" s="85" t="s">
        <v>99</v>
      </c>
      <c r="F27" s="86" t="s">
        <v>29</v>
      </c>
      <c r="G27" s="87">
        <v>3</v>
      </c>
      <c r="H27" s="87">
        <v>3</v>
      </c>
      <c r="I27" s="88">
        <v>1646</v>
      </c>
      <c r="J27" s="88">
        <v>1518.2</v>
      </c>
      <c r="K27" s="87">
        <v>67</v>
      </c>
      <c r="L27" s="63">
        <f>'Приложение 2.1'!G29</f>
        <v>4227823.6900000004</v>
      </c>
      <c r="M27" s="140">
        <v>0</v>
      </c>
      <c r="N27" s="140">
        <v>0</v>
      </c>
      <c r="O27" s="140">
        <v>0</v>
      </c>
      <c r="P27" s="140">
        <f t="shared" si="2"/>
        <v>4227823.6900000004</v>
      </c>
      <c r="Q27" s="140">
        <v>0</v>
      </c>
      <c r="R27" s="102">
        <v>0</v>
      </c>
      <c r="S27" s="47" t="s">
        <v>95</v>
      </c>
      <c r="T27" s="42"/>
      <c r="U27" s="43"/>
    </row>
    <row r="28" spans="1:22" ht="9" customHeight="1" x14ac:dyDescent="0.2">
      <c r="A28" s="144">
        <v>7</v>
      </c>
      <c r="B28" s="84" t="s">
        <v>110</v>
      </c>
      <c r="C28" s="94" t="s">
        <v>149</v>
      </c>
      <c r="D28" s="64" t="s">
        <v>148</v>
      </c>
      <c r="E28" s="85" t="s">
        <v>97</v>
      </c>
      <c r="F28" s="86" t="s">
        <v>29</v>
      </c>
      <c r="G28" s="87">
        <v>4</v>
      </c>
      <c r="H28" s="87">
        <v>1</v>
      </c>
      <c r="I28" s="88">
        <v>2764.4</v>
      </c>
      <c r="J28" s="88">
        <v>1790.8</v>
      </c>
      <c r="K28" s="87">
        <v>159</v>
      </c>
      <c r="L28" s="63">
        <f>'Приложение 2.1'!G30</f>
        <v>4900318.6500000004</v>
      </c>
      <c r="M28" s="140">
        <v>0</v>
      </c>
      <c r="N28" s="140">
        <v>0</v>
      </c>
      <c r="O28" s="140">
        <v>0</v>
      </c>
      <c r="P28" s="140">
        <f t="shared" si="2"/>
        <v>4900318.6500000004</v>
      </c>
      <c r="Q28" s="140">
        <v>0</v>
      </c>
      <c r="R28" s="102">
        <v>0</v>
      </c>
      <c r="S28" s="47" t="s">
        <v>95</v>
      </c>
      <c r="T28" s="42"/>
      <c r="U28" s="43"/>
    </row>
    <row r="29" spans="1:22" ht="9" customHeight="1" x14ac:dyDescent="0.2">
      <c r="A29" s="144">
        <v>8</v>
      </c>
      <c r="B29" s="79" t="s">
        <v>101</v>
      </c>
      <c r="C29" s="93" t="s">
        <v>149</v>
      </c>
      <c r="D29" s="64" t="s">
        <v>148</v>
      </c>
      <c r="E29" s="80" t="s">
        <v>103</v>
      </c>
      <c r="F29" s="81" t="s">
        <v>29</v>
      </c>
      <c r="G29" s="81">
        <v>4</v>
      </c>
      <c r="H29" s="82">
        <v>2</v>
      </c>
      <c r="I29" s="83">
        <v>1841.5</v>
      </c>
      <c r="J29" s="83">
        <v>1510.5</v>
      </c>
      <c r="K29" s="114">
        <v>70</v>
      </c>
      <c r="L29" s="63">
        <f>'Приложение 2.1'!G31</f>
        <v>6400259.46</v>
      </c>
      <c r="M29" s="140">
        <v>0</v>
      </c>
      <c r="N29" s="140">
        <v>0</v>
      </c>
      <c r="O29" s="140">
        <v>0</v>
      </c>
      <c r="P29" s="140">
        <f t="shared" si="2"/>
        <v>6400259.46</v>
      </c>
      <c r="Q29" s="140">
        <v>0</v>
      </c>
      <c r="R29" s="140">
        <v>0</v>
      </c>
      <c r="S29" s="47" t="s">
        <v>95</v>
      </c>
      <c r="T29" s="42"/>
      <c r="U29" s="43"/>
    </row>
    <row r="30" spans="1:22" ht="9" customHeight="1" x14ac:dyDescent="0.2">
      <c r="A30" s="144">
        <v>9</v>
      </c>
      <c r="B30" s="79" t="s">
        <v>195</v>
      </c>
      <c r="C30" s="94" t="s">
        <v>149</v>
      </c>
      <c r="D30" s="64" t="s">
        <v>148</v>
      </c>
      <c r="E30" s="80">
        <v>1989</v>
      </c>
      <c r="F30" s="81" t="s">
        <v>29</v>
      </c>
      <c r="G30" s="81">
        <v>9</v>
      </c>
      <c r="H30" s="82">
        <v>3</v>
      </c>
      <c r="I30" s="83">
        <v>6717.8</v>
      </c>
      <c r="J30" s="83">
        <v>5903</v>
      </c>
      <c r="K30" s="114">
        <v>272</v>
      </c>
      <c r="L30" s="63">
        <f>'Приложение 2.1'!G32</f>
        <v>7091133.6299999999</v>
      </c>
      <c r="M30" s="140">
        <v>0</v>
      </c>
      <c r="N30" s="140">
        <v>0</v>
      </c>
      <c r="O30" s="140">
        <v>0</v>
      </c>
      <c r="P30" s="140">
        <f t="shared" ref="P30:P31" si="3">L30</f>
        <v>7091133.6299999999</v>
      </c>
      <c r="Q30" s="140">
        <v>0</v>
      </c>
      <c r="R30" s="140">
        <v>0</v>
      </c>
      <c r="S30" s="47" t="s">
        <v>95</v>
      </c>
      <c r="T30" s="119" t="s">
        <v>197</v>
      </c>
      <c r="U30" s="43"/>
    </row>
    <row r="31" spans="1:22" ht="9" customHeight="1" x14ac:dyDescent="0.2">
      <c r="A31" s="144">
        <v>10</v>
      </c>
      <c r="B31" s="79" t="s">
        <v>196</v>
      </c>
      <c r="C31" s="93" t="s">
        <v>149</v>
      </c>
      <c r="D31" s="64" t="s">
        <v>148</v>
      </c>
      <c r="E31" s="80">
        <v>1985</v>
      </c>
      <c r="F31" s="81" t="s">
        <v>29</v>
      </c>
      <c r="G31" s="81">
        <v>9</v>
      </c>
      <c r="H31" s="82">
        <v>1</v>
      </c>
      <c r="I31" s="83">
        <v>3565.2</v>
      </c>
      <c r="J31" s="83">
        <v>3135</v>
      </c>
      <c r="K31" s="114">
        <v>147</v>
      </c>
      <c r="L31" s="63">
        <f>'Приложение 2.1'!G33</f>
        <v>1981287.73</v>
      </c>
      <c r="M31" s="140">
        <v>0</v>
      </c>
      <c r="N31" s="140">
        <v>0</v>
      </c>
      <c r="O31" s="140">
        <v>0</v>
      </c>
      <c r="P31" s="140">
        <f t="shared" si="3"/>
        <v>1981287.73</v>
      </c>
      <c r="Q31" s="140">
        <v>0</v>
      </c>
      <c r="R31" s="140">
        <v>0</v>
      </c>
      <c r="S31" s="47" t="s">
        <v>95</v>
      </c>
      <c r="T31" s="42"/>
      <c r="U31" s="43"/>
    </row>
    <row r="32" spans="1:22" ht="24.75" customHeight="1" x14ac:dyDescent="0.2">
      <c r="A32" s="237" t="s">
        <v>52</v>
      </c>
      <c r="B32" s="237"/>
      <c r="C32" s="47"/>
      <c r="D32" s="139"/>
      <c r="E32" s="51" t="s">
        <v>78</v>
      </c>
      <c r="F32" s="51" t="s">
        <v>78</v>
      </c>
      <c r="G32" s="51" t="s">
        <v>78</v>
      </c>
      <c r="H32" s="51" t="s">
        <v>78</v>
      </c>
      <c r="I32" s="95">
        <f>SUM(I22:I31)</f>
        <v>34796.9</v>
      </c>
      <c r="J32" s="95">
        <f t="shared" ref="J32:R32" si="4">SUM(J22:J31)</f>
        <v>30213.899999999998</v>
      </c>
      <c r="K32" s="114">
        <f t="shared" si="4"/>
        <v>1483</v>
      </c>
      <c r="L32" s="95">
        <f t="shared" si="4"/>
        <v>48241393.539999999</v>
      </c>
      <c r="M32" s="95">
        <f t="shared" si="4"/>
        <v>0</v>
      </c>
      <c r="N32" s="95">
        <f t="shared" si="4"/>
        <v>0</v>
      </c>
      <c r="O32" s="95">
        <f t="shared" si="4"/>
        <v>0</v>
      </c>
      <c r="P32" s="95">
        <f t="shared" si="4"/>
        <v>48241393.539999999</v>
      </c>
      <c r="Q32" s="95">
        <f t="shared" si="4"/>
        <v>0</v>
      </c>
      <c r="R32" s="95">
        <f t="shared" si="4"/>
        <v>0</v>
      </c>
      <c r="S32" s="140"/>
      <c r="T32" s="42"/>
      <c r="U32" s="43"/>
    </row>
    <row r="33" spans="22:22" ht="9" customHeight="1" x14ac:dyDescent="0.2">
      <c r="V33" s="77"/>
    </row>
    <row r="34" spans="22:22" ht="27.75" customHeight="1" x14ac:dyDescent="0.2">
      <c r="V34" s="77"/>
    </row>
  </sheetData>
  <sheetProtection selectLockedCells="1" selectUnlockedCells="1"/>
  <autoFilter ref="A10:V32"/>
  <mergeCells count="30">
    <mergeCell ref="M1:S1"/>
    <mergeCell ref="A11:B11"/>
    <mergeCell ref="A12:S12"/>
    <mergeCell ref="A13:S13"/>
    <mergeCell ref="A32:B32"/>
    <mergeCell ref="A20:S20"/>
    <mergeCell ref="A21:S21"/>
    <mergeCell ref="H2:S2"/>
    <mergeCell ref="A19:B19"/>
    <mergeCell ref="M7:M8"/>
    <mergeCell ref="N7:N8"/>
    <mergeCell ref="O7:O8"/>
    <mergeCell ref="L5:R5"/>
    <mergeCell ref="M6:R6"/>
    <mergeCell ref="E5:E9"/>
    <mergeCell ref="R7:R8"/>
    <mergeCell ref="A3:S3"/>
    <mergeCell ref="A5:A9"/>
    <mergeCell ref="B5:B9"/>
    <mergeCell ref="D5:D9"/>
    <mergeCell ref="F5:F9"/>
    <mergeCell ref="G5:G9"/>
    <mergeCell ref="S5:S9"/>
    <mergeCell ref="L6:L8"/>
    <mergeCell ref="C5:C9"/>
    <mergeCell ref="H5:H9"/>
    <mergeCell ref="P7:Q7"/>
    <mergeCell ref="I5:I8"/>
    <mergeCell ref="J5:J8"/>
    <mergeCell ref="K5:K8"/>
  </mergeCells>
  <pageMargins left="0.74803149606299213" right="0.19685039370078741" top="1.3779527559055118" bottom="0.39370078740157483" header="1.1023622047244095" footer="0.19685039370078741"/>
  <pageSetup paperSize="9" scale="83" fitToHeight="0" orientation="landscape" useFirstPageNumber="1" r:id="rId1"/>
  <headerFooter alignWithMargins="0">
    <oddFooter>&amp;C&amp;"Arial Narrow,обычный"&amp;7&amp;P</oddFooter>
  </headerFooter>
  <ignoredErrors>
    <ignoredError sqref="E23:E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6"/>
  <sheetViews>
    <sheetView view="pageBreakPreview" topLeftCell="M1" zoomScale="110" zoomScaleNormal="120" zoomScaleSheetLayoutView="110" workbookViewId="0">
      <pane ySplit="12" topLeftCell="A13" activePane="bottomLeft" state="frozen"/>
      <selection pane="bottomLeft" activeCell="X1" sqref="X1:AL1"/>
    </sheetView>
  </sheetViews>
  <sheetFormatPr defaultRowHeight="12.75" x14ac:dyDescent="0.2"/>
  <cols>
    <col min="1" max="1" width="4.1640625" style="9" customWidth="1"/>
    <col min="2" max="2" width="40.5" style="9" customWidth="1"/>
    <col min="3" max="3" width="10.5" style="9" hidden="1" customWidth="1"/>
    <col min="4" max="4" width="9.5" style="9" hidden="1" customWidth="1"/>
    <col min="5" max="5" width="11.6640625" style="7" hidden="1" customWidth="1"/>
    <col min="6" max="6" width="9.6640625" style="7" hidden="1" customWidth="1"/>
    <col min="7" max="7" width="12.5" style="7" customWidth="1"/>
    <col min="8" max="8" width="9.6640625" style="7" customWidth="1"/>
    <col min="9" max="9" width="9.83203125" style="7" customWidth="1"/>
    <col min="10" max="10" width="7.6640625" style="7" hidden="1" customWidth="1"/>
    <col min="11" max="11" width="10.6640625" style="7" customWidth="1"/>
    <col min="12" max="12" width="8" style="7" hidden="1" customWidth="1"/>
    <col min="13" max="13" width="8.5" style="7" customWidth="1"/>
    <col min="14" max="14" width="6.5" style="7" hidden="1" customWidth="1"/>
    <col min="15" max="15" width="10.33203125" style="7" customWidth="1"/>
    <col min="16" max="16" width="0.5" style="7" hidden="1" customWidth="1"/>
    <col min="17" max="17" width="8.5" style="7" customWidth="1"/>
    <col min="18" max="18" width="6.33203125" style="7" hidden="1" customWidth="1"/>
    <col min="19" max="19" width="9.83203125" style="7" customWidth="1"/>
    <col min="20" max="20" width="3.33203125" style="99" customWidth="1"/>
    <col min="21" max="21" width="10" style="10" customWidth="1"/>
    <col min="22" max="22" width="8.1640625" style="10" customWidth="1"/>
    <col min="23" max="23" width="7.83203125" style="7" customWidth="1"/>
    <col min="24" max="24" width="11.33203125" style="7" customWidth="1"/>
    <col min="25" max="25" width="6.33203125" style="10" customWidth="1"/>
    <col min="26" max="26" width="10.5" style="10" customWidth="1"/>
    <col min="27" max="27" width="7.33203125" style="10" customWidth="1"/>
    <col min="28" max="28" width="9.6640625" style="10" customWidth="1"/>
    <col min="29" max="29" width="4.33203125" style="10" customWidth="1"/>
    <col min="30" max="30" width="3.83203125" style="10" customWidth="1"/>
    <col min="31" max="31" width="4" style="10" customWidth="1"/>
    <col min="32" max="32" width="3.83203125" style="10" customWidth="1"/>
    <col min="33" max="33" width="4.5" style="10" customWidth="1"/>
    <col min="34" max="34" width="8.5" style="10" customWidth="1"/>
    <col min="35" max="35" width="10.33203125" style="10" customWidth="1"/>
    <col min="36" max="36" width="9.83203125" style="10" customWidth="1"/>
    <col min="37" max="37" width="9.6640625" style="10" customWidth="1"/>
    <col min="38" max="38" width="7.6640625" style="10" customWidth="1"/>
    <col min="39" max="39" width="12" style="9" hidden="1" customWidth="1"/>
    <col min="40" max="40" width="8.33203125" style="69" hidden="1" customWidth="1"/>
    <col min="41" max="41" width="13.6640625" style="69" hidden="1" customWidth="1"/>
    <col min="42" max="46" width="14" style="69" hidden="1" customWidth="1"/>
    <col min="47" max="47" width="9.5" style="69" hidden="1" customWidth="1"/>
    <col min="48" max="48" width="9" style="69" hidden="1" customWidth="1"/>
    <col min="49" max="49" width="8.5" style="69" hidden="1" customWidth="1"/>
    <col min="50" max="51" width="14" style="69" hidden="1" customWidth="1"/>
    <col min="52" max="52" width="8.33203125" style="69" hidden="1" customWidth="1"/>
    <col min="53" max="53" width="8.6640625" style="69" hidden="1" customWidth="1"/>
    <col min="54" max="57" width="9.5" style="9" hidden="1" customWidth="1"/>
    <col min="58" max="58" width="10" style="9" hidden="1" customWidth="1"/>
    <col min="59" max="63" width="9.5" style="9" hidden="1" customWidth="1"/>
    <col min="64" max="76" width="9.33203125" style="9" hidden="1" customWidth="1"/>
    <col min="77" max="77" width="9.33203125" style="155" hidden="1" customWidth="1"/>
    <col min="78" max="78" width="9.5" style="155" hidden="1" customWidth="1"/>
    <col min="79" max="79" width="10.6640625" style="9" hidden="1" customWidth="1"/>
    <col min="80" max="83" width="9.33203125" style="9" hidden="1" customWidth="1"/>
    <col min="84" max="16384" width="9.33203125" style="9"/>
  </cols>
  <sheetData>
    <row r="1" spans="1:82" s="18" customFormat="1" ht="47.25" customHeight="1" x14ac:dyDescent="0.2">
      <c r="B1" s="115"/>
      <c r="C1" s="71"/>
      <c r="D1" s="71"/>
      <c r="E1" s="127"/>
      <c r="F1" s="127"/>
      <c r="G1" s="124"/>
      <c r="H1" s="69"/>
      <c r="I1" s="69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70"/>
      <c r="U1" s="73"/>
      <c r="V1" s="73"/>
      <c r="W1" s="73"/>
      <c r="X1" s="239" t="s">
        <v>205</v>
      </c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BD1" s="160"/>
      <c r="BE1" s="272"/>
      <c r="BF1" s="272"/>
      <c r="BG1" s="272"/>
      <c r="BH1" s="272"/>
      <c r="BI1" s="272"/>
      <c r="BJ1" s="272"/>
      <c r="BK1" s="272"/>
      <c r="BY1" s="77"/>
      <c r="BZ1" s="77"/>
    </row>
    <row r="2" spans="1:82" s="130" customFormat="1" ht="45.75" customHeight="1" x14ac:dyDescent="0.2">
      <c r="Q2" s="239" t="s">
        <v>193</v>
      </c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</row>
    <row r="3" spans="1:82" s="18" customFormat="1" ht="12.75" customHeight="1" x14ac:dyDescent="0.2">
      <c r="A3" s="128"/>
      <c r="B3" s="115"/>
      <c r="C3" s="128"/>
      <c r="D3" s="128"/>
      <c r="E3" s="128"/>
      <c r="F3" s="128"/>
      <c r="G3" s="129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BY3" s="77"/>
      <c r="BZ3" s="77"/>
    </row>
    <row r="4" spans="1:82" s="18" customFormat="1" ht="12" customHeight="1" x14ac:dyDescent="0.2">
      <c r="A4" s="196" t="s">
        <v>190</v>
      </c>
      <c r="B4" s="196"/>
      <c r="C4" s="258"/>
      <c r="D4" s="258"/>
      <c r="E4" s="258"/>
      <c r="F4" s="258"/>
      <c r="G4" s="196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196"/>
      <c r="AK4" s="196"/>
      <c r="AL4" s="258"/>
      <c r="BY4" s="77"/>
      <c r="BZ4" s="77"/>
    </row>
    <row r="5" spans="1:82" s="18" customFormat="1" ht="12" customHeight="1" x14ac:dyDescent="0.2">
      <c r="A5" s="116"/>
      <c r="B5" s="116"/>
      <c r="C5" s="116"/>
      <c r="D5" s="116"/>
      <c r="E5" s="116"/>
      <c r="F5" s="116"/>
      <c r="G5" s="12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98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Y5" s="117"/>
      <c r="BZ5" s="117"/>
    </row>
    <row r="6" spans="1:82" ht="21" customHeight="1" x14ac:dyDescent="0.2">
      <c r="A6" s="221" t="s">
        <v>116</v>
      </c>
      <c r="B6" s="221" t="s">
        <v>7</v>
      </c>
      <c r="C6" s="260" t="s">
        <v>132</v>
      </c>
      <c r="D6" s="260" t="s">
        <v>151</v>
      </c>
      <c r="E6" s="157"/>
      <c r="F6" s="157"/>
      <c r="G6" s="254" t="s">
        <v>31</v>
      </c>
      <c r="H6" s="210" t="s">
        <v>82</v>
      </c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23" t="s">
        <v>32</v>
      </c>
      <c r="AF6" s="224"/>
      <c r="AG6" s="224"/>
      <c r="AH6" s="224"/>
      <c r="AI6" s="224"/>
      <c r="AJ6" s="224"/>
      <c r="AK6" s="224"/>
      <c r="AL6" s="225"/>
      <c r="AN6" s="273" t="s">
        <v>136</v>
      </c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5"/>
      <c r="AZ6" s="214" t="s">
        <v>152</v>
      </c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 t="s">
        <v>168</v>
      </c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Y6" s="244" t="s">
        <v>172</v>
      </c>
      <c r="BZ6" s="244" t="s">
        <v>173</v>
      </c>
      <c r="CA6" s="214" t="s">
        <v>174</v>
      </c>
      <c r="CB6" s="214" t="s">
        <v>175</v>
      </c>
      <c r="CC6" s="214" t="s">
        <v>176</v>
      </c>
    </row>
    <row r="7" spans="1:82" ht="21" customHeight="1" x14ac:dyDescent="0.2">
      <c r="A7" s="259"/>
      <c r="B7" s="259"/>
      <c r="C7" s="261"/>
      <c r="D7" s="261"/>
      <c r="E7" s="158"/>
      <c r="F7" s="158"/>
      <c r="G7" s="244"/>
      <c r="H7" s="223" t="s">
        <v>137</v>
      </c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  <c r="T7" s="240" t="s">
        <v>34</v>
      </c>
      <c r="U7" s="250"/>
      <c r="V7" s="240" t="s">
        <v>35</v>
      </c>
      <c r="W7" s="267"/>
      <c r="X7" s="241"/>
      <c r="Y7" s="240" t="s">
        <v>36</v>
      </c>
      <c r="Z7" s="250"/>
      <c r="AA7" s="240" t="s">
        <v>37</v>
      </c>
      <c r="AB7" s="250"/>
      <c r="AC7" s="240" t="s">
        <v>38</v>
      </c>
      <c r="AD7" s="250"/>
      <c r="AE7" s="249" t="s">
        <v>1</v>
      </c>
      <c r="AF7" s="250"/>
      <c r="AG7" s="249" t="s">
        <v>138</v>
      </c>
      <c r="AH7" s="250"/>
      <c r="AI7" s="263" t="s">
        <v>139</v>
      </c>
      <c r="AJ7" s="263" t="s">
        <v>140</v>
      </c>
      <c r="AK7" s="263" t="s">
        <v>141</v>
      </c>
      <c r="AL7" s="263" t="s">
        <v>4</v>
      </c>
      <c r="AN7" s="276" t="s">
        <v>153</v>
      </c>
      <c r="AO7" s="276" t="s">
        <v>154</v>
      </c>
      <c r="AP7" s="276" t="s">
        <v>155</v>
      </c>
      <c r="AQ7" s="276" t="s">
        <v>156</v>
      </c>
      <c r="AR7" s="276" t="s">
        <v>157</v>
      </c>
      <c r="AS7" s="276" t="s">
        <v>158</v>
      </c>
      <c r="AT7" s="276" t="s">
        <v>159</v>
      </c>
      <c r="AU7" s="276" t="s">
        <v>160</v>
      </c>
      <c r="AV7" s="276" t="s">
        <v>161</v>
      </c>
      <c r="AW7" s="276" t="s">
        <v>162</v>
      </c>
      <c r="AX7" s="276" t="s">
        <v>163</v>
      </c>
      <c r="AY7" s="276" t="s">
        <v>164</v>
      </c>
      <c r="AZ7" s="276" t="s">
        <v>153</v>
      </c>
      <c r="BA7" s="276" t="s">
        <v>154</v>
      </c>
      <c r="BB7" s="276" t="s">
        <v>155</v>
      </c>
      <c r="BC7" s="276" t="s">
        <v>156</v>
      </c>
      <c r="BD7" s="276" t="s">
        <v>157</v>
      </c>
      <c r="BE7" s="276" t="s">
        <v>158</v>
      </c>
      <c r="BF7" s="276" t="s">
        <v>159</v>
      </c>
      <c r="BG7" s="276" t="s">
        <v>160</v>
      </c>
      <c r="BH7" s="276" t="s">
        <v>161</v>
      </c>
      <c r="BI7" s="276" t="s">
        <v>162</v>
      </c>
      <c r="BJ7" s="276" t="s">
        <v>163</v>
      </c>
      <c r="BK7" s="276" t="s">
        <v>164</v>
      </c>
      <c r="BL7" s="234" t="s">
        <v>153</v>
      </c>
      <c r="BM7" s="234" t="s">
        <v>154</v>
      </c>
      <c r="BN7" s="234" t="s">
        <v>155</v>
      </c>
      <c r="BO7" s="234" t="s">
        <v>156</v>
      </c>
      <c r="BP7" s="234" t="s">
        <v>157</v>
      </c>
      <c r="BQ7" s="234" t="s">
        <v>158</v>
      </c>
      <c r="BR7" s="234" t="s">
        <v>159</v>
      </c>
      <c r="BS7" s="234" t="s">
        <v>160</v>
      </c>
      <c r="BT7" s="234" t="s">
        <v>161</v>
      </c>
      <c r="BU7" s="234" t="s">
        <v>162</v>
      </c>
      <c r="BV7" s="234" t="s">
        <v>163</v>
      </c>
      <c r="BW7" s="234" t="s">
        <v>164</v>
      </c>
      <c r="BY7" s="244"/>
      <c r="BZ7" s="244"/>
      <c r="CA7" s="214"/>
      <c r="CB7" s="214"/>
      <c r="CC7" s="214"/>
    </row>
    <row r="8" spans="1:82" ht="78" customHeight="1" x14ac:dyDescent="0.2">
      <c r="A8" s="259"/>
      <c r="B8" s="259"/>
      <c r="C8" s="262"/>
      <c r="D8" s="262"/>
      <c r="E8" s="158"/>
      <c r="F8" s="158"/>
      <c r="G8" s="245"/>
      <c r="H8" s="161" t="s">
        <v>142</v>
      </c>
      <c r="I8" s="161" t="s">
        <v>180</v>
      </c>
      <c r="J8" s="247" t="s">
        <v>181</v>
      </c>
      <c r="K8" s="248"/>
      <c r="L8" s="247" t="s">
        <v>182</v>
      </c>
      <c r="M8" s="248"/>
      <c r="N8" s="247" t="s">
        <v>183</v>
      </c>
      <c r="O8" s="248"/>
      <c r="P8" s="247" t="s">
        <v>184</v>
      </c>
      <c r="Q8" s="248"/>
      <c r="R8" s="247" t="s">
        <v>185</v>
      </c>
      <c r="S8" s="248"/>
      <c r="T8" s="251"/>
      <c r="U8" s="252"/>
      <c r="V8" s="242"/>
      <c r="W8" s="268"/>
      <c r="X8" s="243"/>
      <c r="Y8" s="251"/>
      <c r="Z8" s="252"/>
      <c r="AA8" s="251"/>
      <c r="AB8" s="252"/>
      <c r="AC8" s="251"/>
      <c r="AD8" s="252"/>
      <c r="AE8" s="251"/>
      <c r="AF8" s="252"/>
      <c r="AG8" s="251"/>
      <c r="AH8" s="252"/>
      <c r="AI8" s="264"/>
      <c r="AJ8" s="265"/>
      <c r="AK8" s="265"/>
      <c r="AL8" s="265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Y8" s="244"/>
      <c r="BZ8" s="244"/>
      <c r="CA8" s="214"/>
      <c r="CB8" s="214"/>
      <c r="CC8" s="214"/>
    </row>
    <row r="9" spans="1:82" ht="9" customHeight="1" x14ac:dyDescent="0.2">
      <c r="A9" s="259"/>
      <c r="B9" s="259"/>
      <c r="C9" s="228" t="s">
        <v>83</v>
      </c>
      <c r="D9" s="228" t="s">
        <v>83</v>
      </c>
      <c r="E9" s="158"/>
      <c r="F9" s="158"/>
      <c r="G9" s="254" t="s">
        <v>12</v>
      </c>
      <c r="H9" s="228" t="s">
        <v>12</v>
      </c>
      <c r="I9" s="228" t="s">
        <v>12</v>
      </c>
      <c r="J9" s="228" t="s">
        <v>143</v>
      </c>
      <c r="K9" s="228" t="s">
        <v>12</v>
      </c>
      <c r="L9" s="228" t="s">
        <v>143</v>
      </c>
      <c r="M9" s="228" t="s">
        <v>12</v>
      </c>
      <c r="N9" s="228" t="s">
        <v>143</v>
      </c>
      <c r="O9" s="228" t="s">
        <v>12</v>
      </c>
      <c r="P9" s="228" t="s">
        <v>143</v>
      </c>
      <c r="Q9" s="228" t="s">
        <v>12</v>
      </c>
      <c r="R9" s="228" t="s">
        <v>143</v>
      </c>
      <c r="S9" s="228" t="s">
        <v>12</v>
      </c>
      <c r="T9" s="269" t="s">
        <v>39</v>
      </c>
      <c r="U9" s="221" t="s">
        <v>12</v>
      </c>
      <c r="V9" s="263" t="s">
        <v>169</v>
      </c>
      <c r="W9" s="254" t="s">
        <v>83</v>
      </c>
      <c r="X9" s="254" t="s">
        <v>12</v>
      </c>
      <c r="Y9" s="221" t="s">
        <v>83</v>
      </c>
      <c r="Z9" s="221" t="s">
        <v>12</v>
      </c>
      <c r="AA9" s="221" t="s">
        <v>83</v>
      </c>
      <c r="AB9" s="221" t="s">
        <v>12</v>
      </c>
      <c r="AC9" s="221" t="s">
        <v>84</v>
      </c>
      <c r="AD9" s="221" t="s">
        <v>12</v>
      </c>
      <c r="AE9" s="221" t="s">
        <v>83</v>
      </c>
      <c r="AF9" s="221" t="s">
        <v>12</v>
      </c>
      <c r="AG9" s="221" t="s">
        <v>83</v>
      </c>
      <c r="AH9" s="221" t="s">
        <v>12</v>
      </c>
      <c r="AI9" s="221" t="s">
        <v>12</v>
      </c>
      <c r="AJ9" s="221" t="s">
        <v>12</v>
      </c>
      <c r="AK9" s="221" t="s">
        <v>12</v>
      </c>
      <c r="AL9" s="221" t="s">
        <v>12</v>
      </c>
      <c r="AN9" s="254" t="s">
        <v>144</v>
      </c>
      <c r="AO9" s="254" t="s">
        <v>145</v>
      </c>
      <c r="AP9" s="254" t="s">
        <v>145</v>
      </c>
      <c r="AQ9" s="254" t="s">
        <v>145</v>
      </c>
      <c r="AR9" s="254" t="s">
        <v>145</v>
      </c>
      <c r="AS9" s="254" t="s">
        <v>145</v>
      </c>
      <c r="AT9" s="254" t="s">
        <v>146</v>
      </c>
      <c r="AU9" s="254" t="s">
        <v>144</v>
      </c>
      <c r="AV9" s="254" t="s">
        <v>144</v>
      </c>
      <c r="AW9" s="254" t="s">
        <v>144</v>
      </c>
      <c r="AX9" s="254" t="s">
        <v>144</v>
      </c>
      <c r="AY9" s="254" t="s">
        <v>144</v>
      </c>
      <c r="AZ9" s="254" t="s">
        <v>144</v>
      </c>
      <c r="BA9" s="254" t="s">
        <v>145</v>
      </c>
      <c r="BB9" s="254" t="s">
        <v>145</v>
      </c>
      <c r="BC9" s="254" t="s">
        <v>145</v>
      </c>
      <c r="BD9" s="254" t="s">
        <v>145</v>
      </c>
      <c r="BE9" s="254" t="s">
        <v>145</v>
      </c>
      <c r="BF9" s="254" t="s">
        <v>165</v>
      </c>
      <c r="BG9" s="254" t="s">
        <v>144</v>
      </c>
      <c r="BH9" s="254" t="s">
        <v>144</v>
      </c>
      <c r="BI9" s="254" t="s">
        <v>144</v>
      </c>
      <c r="BJ9" s="254" t="s">
        <v>144</v>
      </c>
      <c r="BK9" s="254" t="s">
        <v>144</v>
      </c>
      <c r="BL9" s="214" t="s">
        <v>144</v>
      </c>
      <c r="BM9" s="214" t="s">
        <v>145</v>
      </c>
      <c r="BN9" s="214" t="s">
        <v>145</v>
      </c>
      <c r="BO9" s="214" t="s">
        <v>145</v>
      </c>
      <c r="BP9" s="214" t="s">
        <v>145</v>
      </c>
      <c r="BQ9" s="214" t="s">
        <v>145</v>
      </c>
      <c r="BR9" s="214" t="s">
        <v>165</v>
      </c>
      <c r="BS9" s="214" t="s">
        <v>144</v>
      </c>
      <c r="BT9" s="214" t="s">
        <v>144</v>
      </c>
      <c r="BU9" s="214" t="s">
        <v>144</v>
      </c>
      <c r="BV9" s="214" t="s">
        <v>144</v>
      </c>
      <c r="BW9" s="214" t="s">
        <v>144</v>
      </c>
      <c r="BY9" s="244"/>
      <c r="BZ9" s="244"/>
      <c r="CA9" s="214"/>
      <c r="CB9" s="214"/>
      <c r="CC9" s="214"/>
    </row>
    <row r="10" spans="1:82" ht="9.75" customHeight="1" x14ac:dyDescent="0.2">
      <c r="A10" s="259"/>
      <c r="B10" s="259"/>
      <c r="C10" s="253"/>
      <c r="D10" s="253"/>
      <c r="E10" s="158"/>
      <c r="F10" s="158"/>
      <c r="G10" s="244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70"/>
      <c r="U10" s="259"/>
      <c r="V10" s="266"/>
      <c r="W10" s="244"/>
      <c r="X10" s="244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Y10" s="244"/>
      <c r="BZ10" s="244"/>
      <c r="CA10" s="214"/>
      <c r="CB10" s="214"/>
      <c r="CC10" s="214"/>
    </row>
    <row r="11" spans="1:82" ht="25.5" customHeight="1" x14ac:dyDescent="0.2">
      <c r="A11" s="222"/>
      <c r="B11" s="222"/>
      <c r="C11" s="229"/>
      <c r="D11" s="229"/>
      <c r="E11" s="159"/>
      <c r="F11" s="159"/>
      <c r="G11" s="245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71"/>
      <c r="U11" s="222"/>
      <c r="V11" s="265"/>
      <c r="W11" s="245"/>
      <c r="X11" s="245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Y11" s="245"/>
      <c r="BZ11" s="245"/>
      <c r="CA11" s="214"/>
      <c r="CB11" s="214"/>
      <c r="CC11" s="214"/>
    </row>
    <row r="12" spans="1:82" ht="12" customHeight="1" x14ac:dyDescent="0.2">
      <c r="A12" s="154" t="s">
        <v>13</v>
      </c>
      <c r="B12" s="179" t="s">
        <v>14</v>
      </c>
      <c r="C12" s="154"/>
      <c r="D12" s="154"/>
      <c r="E12" s="154"/>
      <c r="F12" s="154"/>
      <c r="G12" s="154">
        <v>3</v>
      </c>
      <c r="H12" s="154">
        <v>4</v>
      </c>
      <c r="I12" s="154">
        <v>5</v>
      </c>
      <c r="J12" s="154"/>
      <c r="K12" s="154">
        <v>6</v>
      </c>
      <c r="L12" s="154"/>
      <c r="M12" s="154">
        <v>7</v>
      </c>
      <c r="N12" s="154"/>
      <c r="O12" s="154">
        <v>8</v>
      </c>
      <c r="P12" s="154"/>
      <c r="Q12" s="154">
        <v>9</v>
      </c>
      <c r="R12" s="154"/>
      <c r="S12" s="154">
        <v>10</v>
      </c>
      <c r="T12" s="154">
        <v>11</v>
      </c>
      <c r="U12" s="154">
        <v>12</v>
      </c>
      <c r="V12" s="154">
        <v>13</v>
      </c>
      <c r="W12" s="154">
        <v>14</v>
      </c>
      <c r="X12" s="154">
        <v>15</v>
      </c>
      <c r="Y12" s="154">
        <v>16</v>
      </c>
      <c r="Z12" s="154">
        <v>17</v>
      </c>
      <c r="AA12" s="154">
        <v>18</v>
      </c>
      <c r="AB12" s="154">
        <v>19</v>
      </c>
      <c r="AC12" s="154">
        <v>20</v>
      </c>
      <c r="AD12" s="154">
        <v>21</v>
      </c>
      <c r="AE12" s="154">
        <v>22</v>
      </c>
      <c r="AF12" s="154">
        <v>23</v>
      </c>
      <c r="AG12" s="154">
        <v>24</v>
      </c>
      <c r="AH12" s="154">
        <v>25</v>
      </c>
      <c r="AI12" s="154">
        <v>26</v>
      </c>
      <c r="AJ12" s="154">
        <v>27</v>
      </c>
      <c r="AK12" s="154">
        <v>28</v>
      </c>
      <c r="AL12" s="154">
        <v>29</v>
      </c>
      <c r="AN12" s="154">
        <v>30</v>
      </c>
      <c r="AO12" s="154">
        <v>31</v>
      </c>
      <c r="AP12" s="154">
        <v>32</v>
      </c>
      <c r="AQ12" s="154">
        <v>33</v>
      </c>
      <c r="AR12" s="154">
        <v>34</v>
      </c>
      <c r="AS12" s="154">
        <v>35</v>
      </c>
      <c r="AT12" s="154">
        <v>41</v>
      </c>
      <c r="AU12" s="154">
        <v>42</v>
      </c>
      <c r="AV12" s="154">
        <v>43</v>
      </c>
      <c r="AW12" s="154">
        <v>44</v>
      </c>
      <c r="AX12" s="154">
        <v>45</v>
      </c>
      <c r="AY12" s="154">
        <v>46</v>
      </c>
      <c r="AZ12" s="154">
        <v>36</v>
      </c>
      <c r="BA12" s="154">
        <v>37</v>
      </c>
      <c r="BB12" s="154">
        <v>38</v>
      </c>
      <c r="BC12" s="154">
        <v>39</v>
      </c>
      <c r="BD12" s="154">
        <v>40</v>
      </c>
      <c r="BE12" s="154">
        <v>41</v>
      </c>
      <c r="BF12" s="154">
        <v>48</v>
      </c>
      <c r="BG12" s="154">
        <v>49</v>
      </c>
      <c r="BH12" s="154">
        <v>50</v>
      </c>
      <c r="BI12" s="154">
        <v>51</v>
      </c>
      <c r="BJ12" s="154">
        <v>52</v>
      </c>
      <c r="BK12" s="154">
        <v>53</v>
      </c>
      <c r="BL12" s="154">
        <v>42</v>
      </c>
      <c r="BM12" s="154">
        <v>43</v>
      </c>
      <c r="BN12" s="154">
        <v>44</v>
      </c>
      <c r="BO12" s="154">
        <v>45</v>
      </c>
      <c r="BP12" s="154">
        <v>46</v>
      </c>
      <c r="BQ12" s="154">
        <v>47</v>
      </c>
      <c r="BR12" s="154">
        <v>60</v>
      </c>
      <c r="BS12" s="154">
        <v>61</v>
      </c>
      <c r="BT12" s="154">
        <v>62</v>
      </c>
      <c r="BU12" s="154">
        <v>63</v>
      </c>
      <c r="BV12" s="154">
        <v>64</v>
      </c>
      <c r="BW12" s="154">
        <v>65</v>
      </c>
      <c r="BY12" s="120"/>
      <c r="BZ12" s="120"/>
      <c r="CA12" s="120"/>
      <c r="CB12" s="120"/>
    </row>
    <row r="13" spans="1:82" s="18" customFormat="1" ht="24" customHeight="1" x14ac:dyDescent="0.2">
      <c r="A13" s="237" t="s">
        <v>199</v>
      </c>
      <c r="B13" s="237"/>
      <c r="C13" s="156" t="e">
        <f>#REF!+#REF!</f>
        <v>#REF!</v>
      </c>
      <c r="D13" s="72"/>
      <c r="E13" s="51"/>
      <c r="F13" s="51"/>
      <c r="G13" s="156">
        <f>G21+G34</f>
        <v>66092096.810000002</v>
      </c>
      <c r="H13" s="156">
        <f>H21+H34</f>
        <v>4699304.4000000004</v>
      </c>
      <c r="I13" s="156">
        <f>I21+I34</f>
        <v>950495.33</v>
      </c>
      <c r="J13" s="156" t="e">
        <f>ROUND(#REF!+#REF!,2)</f>
        <v>#REF!</v>
      </c>
      <c r="K13" s="156">
        <f>K21+K34</f>
        <v>1572836.05</v>
      </c>
      <c r="L13" s="156" t="e">
        <f>ROUND(#REF!+#REF!,2)</f>
        <v>#REF!</v>
      </c>
      <c r="M13" s="156">
        <f>M21+M34</f>
        <v>0</v>
      </c>
      <c r="N13" s="156" t="e">
        <f>ROUND(#REF!+#REF!,2)</f>
        <v>#REF!</v>
      </c>
      <c r="O13" s="156">
        <f>O21+O34</f>
        <v>718401.69</v>
      </c>
      <c r="P13" s="156" t="e">
        <f>ROUND(#REF!+#REF!,2)</f>
        <v>#REF!</v>
      </c>
      <c r="Q13" s="156">
        <f>Q21+Q34</f>
        <v>920544.25</v>
      </c>
      <c r="R13" s="156" t="e">
        <f>ROUND(#REF!+#REF!,2)</f>
        <v>#REF!</v>
      </c>
      <c r="S13" s="156">
        <f>S21+S34</f>
        <v>537027.07999999996</v>
      </c>
      <c r="T13" s="72">
        <f>T21+T34</f>
        <v>4</v>
      </c>
      <c r="U13" s="156">
        <f>U21+U34</f>
        <v>8634835.8900000006</v>
      </c>
      <c r="V13" s="51" t="s">
        <v>78</v>
      </c>
      <c r="W13" s="156">
        <f t="shared" ref="W13:AL13" si="0">W21+W34</f>
        <v>11022.26</v>
      </c>
      <c r="X13" s="156">
        <f t="shared" si="0"/>
        <v>43224428.230000004</v>
      </c>
      <c r="Y13" s="156">
        <f t="shared" si="0"/>
        <v>0</v>
      </c>
      <c r="Z13" s="156">
        <f t="shared" si="0"/>
        <v>0</v>
      </c>
      <c r="AA13" s="156">
        <f t="shared" si="0"/>
        <v>773.27</v>
      </c>
      <c r="AB13" s="156">
        <f t="shared" si="0"/>
        <v>6165983</v>
      </c>
      <c r="AC13" s="156">
        <f t="shared" si="0"/>
        <v>0</v>
      </c>
      <c r="AD13" s="156">
        <f t="shared" si="0"/>
        <v>0</v>
      </c>
      <c r="AE13" s="156">
        <f t="shared" si="0"/>
        <v>0</v>
      </c>
      <c r="AF13" s="156">
        <f t="shared" si="0"/>
        <v>0</v>
      </c>
      <c r="AG13" s="156">
        <f t="shared" si="0"/>
        <v>0</v>
      </c>
      <c r="AH13" s="156">
        <f t="shared" si="0"/>
        <v>0</v>
      </c>
      <c r="AI13" s="156">
        <f t="shared" si="0"/>
        <v>0</v>
      </c>
      <c r="AJ13" s="156">
        <f t="shared" si="0"/>
        <v>2266134.2800000003</v>
      </c>
      <c r="AK13" s="156">
        <f t="shared" si="0"/>
        <v>1101411.01</v>
      </c>
      <c r="AL13" s="156">
        <f t="shared" si="0"/>
        <v>0</v>
      </c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278" t="s">
        <v>178</v>
      </c>
      <c r="BM13" s="279"/>
      <c r="BN13" s="279"/>
      <c r="BO13" s="279"/>
      <c r="BP13" s="279"/>
      <c r="BQ13" s="279"/>
      <c r="BR13" s="279"/>
      <c r="BS13" s="279"/>
      <c r="BT13" s="279"/>
      <c r="BU13" s="279"/>
      <c r="BV13" s="279"/>
      <c r="BW13" s="280"/>
      <c r="BY13" s="240" t="s">
        <v>179</v>
      </c>
      <c r="BZ13" s="241"/>
      <c r="CA13" s="210" t="s">
        <v>177</v>
      </c>
      <c r="CB13" s="210"/>
      <c r="CC13" s="210"/>
    </row>
    <row r="14" spans="1:82" s="18" customFormat="1" ht="15" customHeight="1" x14ac:dyDescent="0.2">
      <c r="A14" s="256" t="s">
        <v>118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101"/>
      <c r="BL14" s="281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3"/>
      <c r="BY14" s="242"/>
      <c r="BZ14" s="243"/>
      <c r="CA14" s="210"/>
      <c r="CB14" s="210"/>
      <c r="CC14" s="210"/>
    </row>
    <row r="15" spans="1:82" s="18" customFormat="1" ht="15.75" customHeight="1" x14ac:dyDescent="0.2">
      <c r="A15" s="238" t="s">
        <v>51</v>
      </c>
      <c r="B15" s="238"/>
      <c r="C15" s="255"/>
      <c r="D15" s="255"/>
      <c r="E15" s="255"/>
      <c r="F15" s="255"/>
      <c r="G15" s="238"/>
      <c r="H15" s="238"/>
      <c r="I15" s="238"/>
      <c r="J15" s="255"/>
      <c r="K15" s="238"/>
      <c r="L15" s="255"/>
      <c r="M15" s="238"/>
      <c r="N15" s="255"/>
      <c r="O15" s="238"/>
      <c r="P15" s="255"/>
      <c r="Q15" s="238"/>
      <c r="R15" s="255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101"/>
      <c r="AN15" s="163" t="e">
        <f>I15/'Приложение 1.1'!J13</f>
        <v>#DIV/0!</v>
      </c>
      <c r="AO15" s="163" t="e">
        <f t="shared" ref="AO15:AO21" si="1">K15/J15</f>
        <v>#DIV/0!</v>
      </c>
      <c r="AP15" s="163" t="e">
        <f t="shared" ref="AP15:AP21" si="2">M15/L15</f>
        <v>#DIV/0!</v>
      </c>
      <c r="AQ15" s="163" t="e">
        <f t="shared" ref="AQ15:AQ21" si="3">O15/N15</f>
        <v>#DIV/0!</v>
      </c>
      <c r="AR15" s="163" t="e">
        <f t="shared" ref="AR15:AR21" si="4">Q15/P15</f>
        <v>#DIV/0!</v>
      </c>
      <c r="AS15" s="163" t="e">
        <f t="shared" ref="AS15:AS21" si="5">S15/R15</f>
        <v>#DIV/0!</v>
      </c>
      <c r="AT15" s="163" t="e">
        <f t="shared" ref="AT15:AT21" si="6">U15/T15</f>
        <v>#DIV/0!</v>
      </c>
      <c r="AU15" s="163" t="e">
        <f t="shared" ref="AU15:AU21" si="7">X15/W15</f>
        <v>#DIV/0!</v>
      </c>
      <c r="AV15" s="163" t="e">
        <f t="shared" ref="AV15:AV21" si="8">Z15/Y15</f>
        <v>#DIV/0!</v>
      </c>
      <c r="AW15" s="163" t="e">
        <f t="shared" ref="AW15:AW21" si="9">AB15/AA15</f>
        <v>#DIV/0!</v>
      </c>
      <c r="AX15" s="163" t="e">
        <f t="shared" ref="AX15:AX21" si="10">AH15/AG15</f>
        <v>#DIV/0!</v>
      </c>
      <c r="AY15" s="163" t="e">
        <f>AI15/'Приложение 1.1'!J13</f>
        <v>#DIV/0!</v>
      </c>
      <c r="AZ15" s="163">
        <v>730.08</v>
      </c>
      <c r="BA15" s="163">
        <v>2070.12</v>
      </c>
      <c r="BB15" s="163">
        <v>848.92</v>
      </c>
      <c r="BC15" s="163">
        <v>819.73</v>
      </c>
      <c r="BD15" s="163">
        <v>611.5</v>
      </c>
      <c r="BE15" s="163">
        <v>1080.04</v>
      </c>
      <c r="BF15" s="163">
        <v>2102000</v>
      </c>
      <c r="BG15" s="163">
        <f t="shared" ref="BG15:BG21" si="11">IF(V15="ПК",4607.6,4422.85)</f>
        <v>4422.8500000000004</v>
      </c>
      <c r="BH15" s="163">
        <v>8748.57</v>
      </c>
      <c r="BI15" s="163">
        <v>3389.61</v>
      </c>
      <c r="BJ15" s="163">
        <v>5995.76</v>
      </c>
      <c r="BK15" s="163">
        <v>548.62</v>
      </c>
      <c r="BL15" s="164" t="e">
        <f t="shared" ref="BL15:BL21" si="12">IF(AN15&gt;AZ15, "+", " ")</f>
        <v>#DIV/0!</v>
      </c>
      <c r="BM15" s="164" t="e">
        <f t="shared" ref="BM15:BM21" si="13">IF(AO15&gt;BA15, "+", " ")</f>
        <v>#DIV/0!</v>
      </c>
      <c r="BN15" s="164" t="e">
        <f t="shared" ref="BN15:BN21" si="14">IF(AP15&gt;BB15, "+", " ")</f>
        <v>#DIV/0!</v>
      </c>
      <c r="BO15" s="164" t="e">
        <f t="shared" ref="BO15:BO21" si="15">IF(AQ15&gt;BC15, "+", " ")</f>
        <v>#DIV/0!</v>
      </c>
      <c r="BP15" s="164" t="e">
        <f t="shared" ref="BP15:BP21" si="16">IF(AR15&gt;BD15, "+", " ")</f>
        <v>#DIV/0!</v>
      </c>
      <c r="BQ15" s="164" t="e">
        <f t="shared" ref="BQ15:BQ21" si="17">IF(AS15&gt;BE15, "+", " ")</f>
        <v>#DIV/0!</v>
      </c>
      <c r="BR15" s="164" t="e">
        <f t="shared" ref="BR15:BR21" si="18">IF(AT15&gt;BF15, "+", " ")</f>
        <v>#DIV/0!</v>
      </c>
      <c r="BS15" s="164" t="e">
        <f t="shared" ref="BS15:BS21" si="19">IF(AU15&gt;BG15, "+", " ")</f>
        <v>#DIV/0!</v>
      </c>
      <c r="BT15" s="164" t="e">
        <f t="shared" ref="BT15:BT21" si="20">IF(AV15&gt;BH15, "+", " ")</f>
        <v>#DIV/0!</v>
      </c>
      <c r="BU15" s="164" t="e">
        <f t="shared" ref="BU15:BU21" si="21">IF(AW15&gt;BI15, "+", " ")</f>
        <v>#DIV/0!</v>
      </c>
      <c r="BV15" s="164" t="e">
        <f t="shared" ref="BV15:BV21" si="22">IF(AX15&gt;BJ15, "+", " ")</f>
        <v>#DIV/0!</v>
      </c>
      <c r="BW15" s="164" t="e">
        <f t="shared" ref="BW15:BW21" si="23">IF(AY15&gt;BK15, "+", " ")</f>
        <v>#DIV/0!</v>
      </c>
      <c r="BY15" s="162" t="e">
        <f>AJ15/G15*100</f>
        <v>#DIV/0!</v>
      </c>
      <c r="BZ15" s="165" t="e">
        <f t="shared" ref="BZ15" si="24">AK15/G15*100</f>
        <v>#DIV/0!</v>
      </c>
      <c r="CA15" s="166" t="e">
        <f t="shared" ref="CA15" si="25">G15/W15</f>
        <v>#DIV/0!</v>
      </c>
      <c r="CB15" s="163">
        <f t="shared" ref="CB15" si="26">IF(V15="ПК",4814.95,4621.88)</f>
        <v>4621.88</v>
      </c>
      <c r="CC15" s="17" t="e">
        <f t="shared" ref="CC15" si="27">IF(CA15&gt;CB15, "+", " ")</f>
        <v>#DIV/0!</v>
      </c>
    </row>
    <row r="16" spans="1:82" s="123" customFormat="1" ht="9" customHeight="1" x14ac:dyDescent="0.2">
      <c r="A16" s="153">
        <v>1</v>
      </c>
      <c r="B16" s="79" t="s">
        <v>100</v>
      </c>
      <c r="C16" s="96">
        <v>2530.3000000000002</v>
      </c>
      <c r="D16" s="167"/>
      <c r="E16" s="170"/>
      <c r="F16" s="170"/>
      <c r="G16" s="63">
        <f>ROUND(H16+U16+X16+Z16+AB16+AD16+AF16+AH16+AI16+AJ16+AK16+AL16,2)</f>
        <v>3980141.15</v>
      </c>
      <c r="H16" s="149">
        <f>I16+K16+M16+O16+Q16+S16</f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149">
        <v>0</v>
      </c>
      <c r="O16" s="149">
        <v>0</v>
      </c>
      <c r="P16" s="149">
        <v>0</v>
      </c>
      <c r="Q16" s="149">
        <v>0</v>
      </c>
      <c r="R16" s="149">
        <v>0</v>
      </c>
      <c r="S16" s="149">
        <v>0</v>
      </c>
      <c r="T16" s="45">
        <v>0</v>
      </c>
      <c r="U16" s="149">
        <v>0</v>
      </c>
      <c r="V16" s="170" t="s">
        <v>112</v>
      </c>
      <c r="W16" s="149">
        <v>1038.1199999999999</v>
      </c>
      <c r="X16" s="149">
        <v>3808506.92</v>
      </c>
      <c r="Y16" s="156">
        <v>0</v>
      </c>
      <c r="Z16" s="156">
        <v>0</v>
      </c>
      <c r="AA16" s="156">
        <v>0</v>
      </c>
      <c r="AB16" s="156">
        <v>0</v>
      </c>
      <c r="AC16" s="156">
        <v>0</v>
      </c>
      <c r="AD16" s="156">
        <v>0</v>
      </c>
      <c r="AE16" s="156">
        <v>0</v>
      </c>
      <c r="AF16" s="156">
        <v>0</v>
      </c>
      <c r="AG16" s="156">
        <v>0</v>
      </c>
      <c r="AH16" s="156">
        <v>0</v>
      </c>
      <c r="AI16" s="156">
        <v>0</v>
      </c>
      <c r="AJ16" s="156">
        <v>114422.82</v>
      </c>
      <c r="AK16" s="156">
        <v>57211.41</v>
      </c>
      <c r="AL16" s="156">
        <v>0</v>
      </c>
      <c r="AM16" s="171">
        <f>X16+AJ16+AK16</f>
        <v>3980141.15</v>
      </c>
      <c r="AN16" s="163">
        <f>I16/'Приложение 1.1'!J14</f>
        <v>0</v>
      </c>
      <c r="AO16" s="163" t="e">
        <f t="shared" si="1"/>
        <v>#DIV/0!</v>
      </c>
      <c r="AP16" s="163" t="e">
        <f t="shared" si="2"/>
        <v>#DIV/0!</v>
      </c>
      <c r="AQ16" s="163" t="e">
        <f t="shared" si="3"/>
        <v>#DIV/0!</v>
      </c>
      <c r="AR16" s="163" t="e">
        <f t="shared" si="4"/>
        <v>#DIV/0!</v>
      </c>
      <c r="AS16" s="163" t="e">
        <f t="shared" si="5"/>
        <v>#DIV/0!</v>
      </c>
      <c r="AT16" s="163" t="e">
        <f t="shared" si="6"/>
        <v>#DIV/0!</v>
      </c>
      <c r="AU16" s="163">
        <f t="shared" si="7"/>
        <v>3668.657688899164</v>
      </c>
      <c r="AV16" s="163" t="e">
        <f t="shared" si="8"/>
        <v>#DIV/0!</v>
      </c>
      <c r="AW16" s="163" t="e">
        <f t="shared" si="9"/>
        <v>#DIV/0!</v>
      </c>
      <c r="AX16" s="163" t="e">
        <f t="shared" si="10"/>
        <v>#DIV/0!</v>
      </c>
      <c r="AY16" s="163">
        <f>AI16/'Приложение 1.1'!J14</f>
        <v>0</v>
      </c>
      <c r="AZ16" s="163">
        <v>730.08</v>
      </c>
      <c r="BA16" s="163">
        <v>2070.12</v>
      </c>
      <c r="BB16" s="163">
        <v>848.92</v>
      </c>
      <c r="BC16" s="163">
        <v>819.73</v>
      </c>
      <c r="BD16" s="163">
        <v>611.5</v>
      </c>
      <c r="BE16" s="163">
        <v>1080.04</v>
      </c>
      <c r="BF16" s="163">
        <v>2102000</v>
      </c>
      <c r="BG16" s="163">
        <f t="shared" si="11"/>
        <v>4422.8500000000004</v>
      </c>
      <c r="BH16" s="163">
        <v>8748.57</v>
      </c>
      <c r="BI16" s="163">
        <v>3389.61</v>
      </c>
      <c r="BJ16" s="163">
        <v>5995.76</v>
      </c>
      <c r="BK16" s="163">
        <v>548.62</v>
      </c>
      <c r="BL16" s="164" t="str">
        <f t="shared" si="12"/>
        <v xml:space="preserve"> </v>
      </c>
      <c r="BM16" s="164" t="e">
        <f t="shared" si="13"/>
        <v>#DIV/0!</v>
      </c>
      <c r="BN16" s="164" t="e">
        <f t="shared" si="14"/>
        <v>#DIV/0!</v>
      </c>
      <c r="BO16" s="164" t="e">
        <f t="shared" si="15"/>
        <v>#DIV/0!</v>
      </c>
      <c r="BP16" s="164" t="e">
        <f t="shared" si="16"/>
        <v>#DIV/0!</v>
      </c>
      <c r="BQ16" s="164" t="e">
        <f t="shared" si="17"/>
        <v>#DIV/0!</v>
      </c>
      <c r="BR16" s="164" t="e">
        <f t="shared" si="18"/>
        <v>#DIV/0!</v>
      </c>
      <c r="BS16" s="164" t="str">
        <f t="shared" si="19"/>
        <v xml:space="preserve"> </v>
      </c>
      <c r="BT16" s="164" t="e">
        <f t="shared" si="20"/>
        <v>#DIV/0!</v>
      </c>
      <c r="BU16" s="164" t="e">
        <f t="shared" si="21"/>
        <v>#DIV/0!</v>
      </c>
      <c r="BV16" s="164" t="e">
        <f t="shared" si="22"/>
        <v>#DIV/0!</v>
      </c>
      <c r="BW16" s="164" t="str">
        <f t="shared" si="23"/>
        <v xml:space="preserve"> </v>
      </c>
      <c r="BX16" s="172"/>
      <c r="BY16" s="162">
        <f t="shared" ref="BY16:BY21" si="28">AJ16/G16*100</f>
        <v>2.8748432703196976</v>
      </c>
      <c r="BZ16" s="165">
        <f t="shared" ref="BZ16:BZ21" si="29">AK16/G16*100</f>
        <v>1.4374216351598488</v>
      </c>
      <c r="CA16" s="166">
        <f t="shared" ref="CA16:CA21" si="30">G16/W16</f>
        <v>3833.9894713520598</v>
      </c>
      <c r="CB16" s="163">
        <f t="shared" ref="CB16:CB20" si="31">IF(V16="ПК",4814.95,4621.88)</f>
        <v>4621.88</v>
      </c>
      <c r="CC16" s="17" t="str">
        <f t="shared" ref="CC16:CC21" si="32">IF(CA16&gt;CB16, "+", " ")</f>
        <v xml:space="preserve"> </v>
      </c>
      <c r="CD16" s="173"/>
    </row>
    <row r="17" spans="1:82" s="123" customFormat="1" ht="9" customHeight="1" x14ac:dyDescent="0.2">
      <c r="A17" s="153">
        <v>2</v>
      </c>
      <c r="B17" s="79" t="s">
        <v>102</v>
      </c>
      <c r="C17" s="96">
        <v>1684.6</v>
      </c>
      <c r="D17" s="167"/>
      <c r="E17" s="170"/>
      <c r="F17" s="170"/>
      <c r="G17" s="63">
        <f>ROUND(H17+U17+X17+Z17+AB17+AD17+AF17+AH17+AI17+AJ17+AK17+AL17,2)</f>
        <v>3463826.95</v>
      </c>
      <c r="H17" s="149">
        <f>I17+K17+M17+O17+Q17+S17</f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45">
        <v>0</v>
      </c>
      <c r="U17" s="149">
        <v>0</v>
      </c>
      <c r="V17" s="170" t="s">
        <v>112</v>
      </c>
      <c r="W17" s="149">
        <v>981</v>
      </c>
      <c r="X17" s="149">
        <v>3291077.74</v>
      </c>
      <c r="Y17" s="156">
        <v>0</v>
      </c>
      <c r="Z17" s="156">
        <v>0</v>
      </c>
      <c r="AA17" s="156">
        <v>0</v>
      </c>
      <c r="AB17" s="156">
        <v>0</v>
      </c>
      <c r="AC17" s="156">
        <v>0</v>
      </c>
      <c r="AD17" s="156">
        <v>0</v>
      </c>
      <c r="AE17" s="156">
        <v>0</v>
      </c>
      <c r="AF17" s="156">
        <v>0</v>
      </c>
      <c r="AG17" s="156">
        <v>0</v>
      </c>
      <c r="AH17" s="156">
        <v>0</v>
      </c>
      <c r="AI17" s="156">
        <v>0</v>
      </c>
      <c r="AJ17" s="156">
        <v>115166.14</v>
      </c>
      <c r="AK17" s="156">
        <v>57583.07</v>
      </c>
      <c r="AL17" s="156">
        <v>0</v>
      </c>
      <c r="AM17" s="174"/>
      <c r="AN17" s="163">
        <f>I17/'Приложение 1.1'!J15</f>
        <v>0</v>
      </c>
      <c r="AO17" s="163" t="e">
        <f t="shared" si="1"/>
        <v>#DIV/0!</v>
      </c>
      <c r="AP17" s="163" t="e">
        <f t="shared" si="2"/>
        <v>#DIV/0!</v>
      </c>
      <c r="AQ17" s="163" t="e">
        <f t="shared" si="3"/>
        <v>#DIV/0!</v>
      </c>
      <c r="AR17" s="163" t="e">
        <f t="shared" si="4"/>
        <v>#DIV/0!</v>
      </c>
      <c r="AS17" s="163" t="e">
        <f t="shared" si="5"/>
        <v>#DIV/0!</v>
      </c>
      <c r="AT17" s="163" t="e">
        <f t="shared" si="6"/>
        <v>#DIV/0!</v>
      </c>
      <c r="AU17" s="163">
        <f t="shared" si="7"/>
        <v>3354.819306829766</v>
      </c>
      <c r="AV17" s="163" t="e">
        <f t="shared" si="8"/>
        <v>#DIV/0!</v>
      </c>
      <c r="AW17" s="163" t="e">
        <f t="shared" si="9"/>
        <v>#DIV/0!</v>
      </c>
      <c r="AX17" s="163" t="e">
        <f t="shared" si="10"/>
        <v>#DIV/0!</v>
      </c>
      <c r="AY17" s="163">
        <f>AI17/'Приложение 1.1'!J15</f>
        <v>0</v>
      </c>
      <c r="AZ17" s="163">
        <v>730.08</v>
      </c>
      <c r="BA17" s="163">
        <v>2070.12</v>
      </c>
      <c r="BB17" s="163">
        <v>848.92</v>
      </c>
      <c r="BC17" s="163">
        <v>819.73</v>
      </c>
      <c r="BD17" s="163">
        <v>611.5</v>
      </c>
      <c r="BE17" s="163">
        <v>1080.04</v>
      </c>
      <c r="BF17" s="163">
        <v>2102000</v>
      </c>
      <c r="BG17" s="163">
        <f t="shared" si="11"/>
        <v>4422.8500000000004</v>
      </c>
      <c r="BH17" s="163">
        <v>8748.57</v>
      </c>
      <c r="BI17" s="163">
        <v>3389.61</v>
      </c>
      <c r="BJ17" s="163">
        <v>5995.76</v>
      </c>
      <c r="BK17" s="163">
        <v>548.62</v>
      </c>
      <c r="BL17" s="164" t="str">
        <f t="shared" si="12"/>
        <v xml:space="preserve"> </v>
      </c>
      <c r="BM17" s="164" t="e">
        <f t="shared" si="13"/>
        <v>#DIV/0!</v>
      </c>
      <c r="BN17" s="164" t="e">
        <f t="shared" si="14"/>
        <v>#DIV/0!</v>
      </c>
      <c r="BO17" s="164" t="e">
        <f t="shared" si="15"/>
        <v>#DIV/0!</v>
      </c>
      <c r="BP17" s="164" t="e">
        <f t="shared" si="16"/>
        <v>#DIV/0!</v>
      </c>
      <c r="BQ17" s="164" t="e">
        <f t="shared" si="17"/>
        <v>#DIV/0!</v>
      </c>
      <c r="BR17" s="164" t="e">
        <f t="shared" si="18"/>
        <v>#DIV/0!</v>
      </c>
      <c r="BS17" s="164" t="str">
        <f t="shared" si="19"/>
        <v xml:space="preserve"> </v>
      </c>
      <c r="BT17" s="164" t="e">
        <f t="shared" si="20"/>
        <v>#DIV/0!</v>
      </c>
      <c r="BU17" s="164" t="e">
        <f t="shared" si="21"/>
        <v>#DIV/0!</v>
      </c>
      <c r="BV17" s="164" t="e">
        <f t="shared" si="22"/>
        <v>#DIV/0!</v>
      </c>
      <c r="BW17" s="164" t="str">
        <f t="shared" si="23"/>
        <v xml:space="preserve"> </v>
      </c>
      <c r="BX17" s="172"/>
      <c r="BY17" s="162">
        <f t="shared" si="28"/>
        <v>3.3248237184597227</v>
      </c>
      <c r="BZ17" s="165">
        <f t="shared" si="29"/>
        <v>1.6624118592298613</v>
      </c>
      <c r="CA17" s="166">
        <f t="shared" si="30"/>
        <v>3530.9143221202858</v>
      </c>
      <c r="CB17" s="163">
        <f t="shared" si="31"/>
        <v>4621.88</v>
      </c>
      <c r="CC17" s="17" t="str">
        <f t="shared" si="32"/>
        <v xml:space="preserve"> </v>
      </c>
      <c r="CD17" s="173"/>
    </row>
    <row r="18" spans="1:82" s="123" customFormat="1" ht="9" customHeight="1" x14ac:dyDescent="0.2">
      <c r="A18" s="153">
        <v>3</v>
      </c>
      <c r="B18" s="79" t="s">
        <v>123</v>
      </c>
      <c r="C18" s="96">
        <v>3523.8</v>
      </c>
      <c r="D18" s="167"/>
      <c r="E18" s="170"/>
      <c r="F18" s="170"/>
      <c r="G18" s="63">
        <f>ROUND(H18+U18+X18+Z18+AB18+AD18+AF18+AH18+AI18+AJ18+AK18+AL18,2)</f>
        <v>3896357.57</v>
      </c>
      <c r="H18" s="149">
        <f>I18+K18+M18+O18+Q18+S18</f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149"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0</v>
      </c>
      <c r="T18" s="45">
        <v>0</v>
      </c>
      <c r="U18" s="149">
        <v>0</v>
      </c>
      <c r="V18" s="170" t="s">
        <v>112</v>
      </c>
      <c r="W18" s="149">
        <v>1170</v>
      </c>
      <c r="X18" s="149">
        <v>3724042.77</v>
      </c>
      <c r="Y18" s="156">
        <v>0</v>
      </c>
      <c r="Z18" s="156">
        <v>0</v>
      </c>
      <c r="AA18" s="156">
        <v>0</v>
      </c>
      <c r="AB18" s="156">
        <v>0</v>
      </c>
      <c r="AC18" s="156">
        <v>0</v>
      </c>
      <c r="AD18" s="156">
        <v>0</v>
      </c>
      <c r="AE18" s="156">
        <v>0</v>
      </c>
      <c r="AF18" s="156">
        <v>0</v>
      </c>
      <c r="AG18" s="156">
        <v>0</v>
      </c>
      <c r="AH18" s="156">
        <v>0</v>
      </c>
      <c r="AI18" s="156">
        <v>0</v>
      </c>
      <c r="AJ18" s="156">
        <v>114876.53</v>
      </c>
      <c r="AK18" s="156">
        <v>57438.27</v>
      </c>
      <c r="AL18" s="156">
        <v>0</v>
      </c>
      <c r="AM18" s="174"/>
      <c r="AN18" s="163">
        <f>I18/'Приложение 1.1'!J16</f>
        <v>0</v>
      </c>
      <c r="AO18" s="163" t="e">
        <f t="shared" si="1"/>
        <v>#DIV/0!</v>
      </c>
      <c r="AP18" s="163" t="e">
        <f t="shared" si="2"/>
        <v>#DIV/0!</v>
      </c>
      <c r="AQ18" s="163" t="e">
        <f t="shared" si="3"/>
        <v>#DIV/0!</v>
      </c>
      <c r="AR18" s="163" t="e">
        <f t="shared" si="4"/>
        <v>#DIV/0!</v>
      </c>
      <c r="AS18" s="163" t="e">
        <f t="shared" si="5"/>
        <v>#DIV/0!</v>
      </c>
      <c r="AT18" s="163" t="e">
        <f t="shared" si="6"/>
        <v>#DIV/0!</v>
      </c>
      <c r="AU18" s="163">
        <f t="shared" si="7"/>
        <v>3182.9425384615383</v>
      </c>
      <c r="AV18" s="163" t="e">
        <f t="shared" si="8"/>
        <v>#DIV/0!</v>
      </c>
      <c r="AW18" s="163" t="e">
        <f t="shared" si="9"/>
        <v>#DIV/0!</v>
      </c>
      <c r="AX18" s="163" t="e">
        <f t="shared" si="10"/>
        <v>#DIV/0!</v>
      </c>
      <c r="AY18" s="163">
        <f>AI18/'Приложение 1.1'!J16</f>
        <v>0</v>
      </c>
      <c r="AZ18" s="163">
        <v>730.08</v>
      </c>
      <c r="BA18" s="163">
        <v>2070.12</v>
      </c>
      <c r="BB18" s="163">
        <v>848.92</v>
      </c>
      <c r="BC18" s="163">
        <v>819.73</v>
      </c>
      <c r="BD18" s="163">
        <v>611.5</v>
      </c>
      <c r="BE18" s="163">
        <v>1080.04</v>
      </c>
      <c r="BF18" s="163">
        <v>2102000</v>
      </c>
      <c r="BG18" s="163">
        <f t="shared" si="11"/>
        <v>4422.8500000000004</v>
      </c>
      <c r="BH18" s="163">
        <v>8748.57</v>
      </c>
      <c r="BI18" s="163">
        <v>3389.61</v>
      </c>
      <c r="BJ18" s="163">
        <v>5995.76</v>
      </c>
      <c r="BK18" s="163">
        <v>548.62</v>
      </c>
      <c r="BL18" s="164" t="str">
        <f t="shared" si="12"/>
        <v xml:space="preserve"> </v>
      </c>
      <c r="BM18" s="164" t="e">
        <f t="shared" si="13"/>
        <v>#DIV/0!</v>
      </c>
      <c r="BN18" s="164" t="e">
        <f t="shared" si="14"/>
        <v>#DIV/0!</v>
      </c>
      <c r="BO18" s="164" t="e">
        <f t="shared" si="15"/>
        <v>#DIV/0!</v>
      </c>
      <c r="BP18" s="164" t="e">
        <f t="shared" si="16"/>
        <v>#DIV/0!</v>
      </c>
      <c r="BQ18" s="164" t="e">
        <f t="shared" si="17"/>
        <v>#DIV/0!</v>
      </c>
      <c r="BR18" s="164" t="e">
        <f t="shared" si="18"/>
        <v>#DIV/0!</v>
      </c>
      <c r="BS18" s="164" t="str">
        <f t="shared" si="19"/>
        <v xml:space="preserve"> </v>
      </c>
      <c r="BT18" s="164" t="e">
        <f t="shared" si="20"/>
        <v>#DIV/0!</v>
      </c>
      <c r="BU18" s="164" t="e">
        <f t="shared" si="21"/>
        <v>#DIV/0!</v>
      </c>
      <c r="BV18" s="164" t="e">
        <f t="shared" si="22"/>
        <v>#DIV/0!</v>
      </c>
      <c r="BW18" s="164" t="str">
        <f t="shared" si="23"/>
        <v xml:space="preserve"> </v>
      </c>
      <c r="BX18" s="172"/>
      <c r="BY18" s="162">
        <f t="shared" si="28"/>
        <v>2.948305640234143</v>
      </c>
      <c r="BZ18" s="165">
        <f t="shared" si="29"/>
        <v>1.4741529484420497</v>
      </c>
      <c r="CA18" s="166">
        <f t="shared" si="30"/>
        <v>3330.2201452991453</v>
      </c>
      <c r="CB18" s="163">
        <f t="shared" si="31"/>
        <v>4621.88</v>
      </c>
      <c r="CC18" s="17" t="str">
        <f t="shared" si="32"/>
        <v xml:space="preserve"> </v>
      </c>
      <c r="CD18" s="173"/>
    </row>
    <row r="19" spans="1:82" s="123" customFormat="1" ht="9" customHeight="1" x14ac:dyDescent="0.2">
      <c r="A19" s="153">
        <v>4</v>
      </c>
      <c r="B19" s="79" t="s">
        <v>124</v>
      </c>
      <c r="C19" s="96">
        <v>5924.7</v>
      </c>
      <c r="D19" s="167">
        <v>1003.3</v>
      </c>
      <c r="E19" s="170"/>
      <c r="F19" s="170"/>
      <c r="G19" s="63">
        <f>ROUND(H19+U19+X19+Z19+AB19+AD19+AF19+AH19+AI19+AJ19+AK19+AL19,2)</f>
        <v>5431620.5800000001</v>
      </c>
      <c r="H19" s="149">
        <f>ROUND(I19+K19+M19+O19+Q19+S19,2)</f>
        <v>4699304.4000000004</v>
      </c>
      <c r="I19" s="63">
        <v>950495.33</v>
      </c>
      <c r="J19" s="83">
        <v>1177.44</v>
      </c>
      <c r="K19" s="63">
        <v>1572836.05</v>
      </c>
      <c r="L19" s="63">
        <v>0</v>
      </c>
      <c r="M19" s="63">
        <v>0</v>
      </c>
      <c r="N19" s="149">
        <v>891.1</v>
      </c>
      <c r="O19" s="149">
        <v>718401.69</v>
      </c>
      <c r="P19" s="149">
        <v>1532</v>
      </c>
      <c r="Q19" s="149">
        <v>920544.25</v>
      </c>
      <c r="R19" s="149">
        <v>625.6</v>
      </c>
      <c r="S19" s="149">
        <v>537027.07999999996</v>
      </c>
      <c r="T19" s="45">
        <v>0</v>
      </c>
      <c r="U19" s="149">
        <v>0</v>
      </c>
      <c r="V19" s="170"/>
      <c r="W19" s="149">
        <v>0</v>
      </c>
      <c r="X19" s="156">
        <v>0</v>
      </c>
      <c r="Y19" s="156">
        <v>0</v>
      </c>
      <c r="Z19" s="156">
        <v>0</v>
      </c>
      <c r="AA19" s="156">
        <v>0</v>
      </c>
      <c r="AB19" s="156">
        <v>0</v>
      </c>
      <c r="AC19" s="156">
        <v>0</v>
      </c>
      <c r="AD19" s="156">
        <v>0</v>
      </c>
      <c r="AE19" s="156">
        <v>0</v>
      </c>
      <c r="AF19" s="156">
        <v>0</v>
      </c>
      <c r="AG19" s="156">
        <v>0</v>
      </c>
      <c r="AH19" s="156">
        <v>0</v>
      </c>
      <c r="AI19" s="156">
        <v>0</v>
      </c>
      <c r="AJ19" s="156">
        <v>507057.05</v>
      </c>
      <c r="AK19" s="156">
        <v>225259.13</v>
      </c>
      <c r="AL19" s="156">
        <v>0</v>
      </c>
      <c r="AM19" s="174"/>
      <c r="AN19" s="163">
        <f>I19/'Приложение 1.1'!J17</f>
        <v>160.42927574391953</v>
      </c>
      <c r="AO19" s="163">
        <f t="shared" si="1"/>
        <v>1335.8099351134665</v>
      </c>
      <c r="AP19" s="163" t="e">
        <f t="shared" si="2"/>
        <v>#DIV/0!</v>
      </c>
      <c r="AQ19" s="163">
        <f t="shared" si="3"/>
        <v>806.19648748737507</v>
      </c>
      <c r="AR19" s="163">
        <f t="shared" si="4"/>
        <v>600.87744778067884</v>
      </c>
      <c r="AS19" s="163">
        <f t="shared" si="5"/>
        <v>858.41924552429657</v>
      </c>
      <c r="AT19" s="163" t="e">
        <f t="shared" si="6"/>
        <v>#DIV/0!</v>
      </c>
      <c r="AU19" s="163" t="e">
        <f t="shared" si="7"/>
        <v>#DIV/0!</v>
      </c>
      <c r="AV19" s="163" t="e">
        <f t="shared" si="8"/>
        <v>#DIV/0!</v>
      </c>
      <c r="AW19" s="163" t="e">
        <f t="shared" si="9"/>
        <v>#DIV/0!</v>
      </c>
      <c r="AX19" s="163" t="e">
        <f t="shared" si="10"/>
        <v>#DIV/0!</v>
      </c>
      <c r="AY19" s="163">
        <f>AI19/'Приложение 1.1'!J17</f>
        <v>0</v>
      </c>
      <c r="AZ19" s="163">
        <v>730.08</v>
      </c>
      <c r="BA19" s="163">
        <v>2070.12</v>
      </c>
      <c r="BB19" s="163">
        <v>848.92</v>
      </c>
      <c r="BC19" s="163">
        <v>819.73</v>
      </c>
      <c r="BD19" s="163">
        <v>611.5</v>
      </c>
      <c r="BE19" s="163">
        <v>1080.04</v>
      </c>
      <c r="BF19" s="163">
        <v>2102000</v>
      </c>
      <c r="BG19" s="163">
        <f t="shared" si="11"/>
        <v>4422.8500000000004</v>
      </c>
      <c r="BH19" s="163">
        <v>8748.57</v>
      </c>
      <c r="BI19" s="163">
        <v>3389.61</v>
      </c>
      <c r="BJ19" s="163">
        <v>5995.76</v>
      </c>
      <c r="BK19" s="163">
        <v>548.62</v>
      </c>
      <c r="BL19" s="164" t="str">
        <f t="shared" si="12"/>
        <v xml:space="preserve"> </v>
      </c>
      <c r="BM19" s="164" t="str">
        <f t="shared" si="13"/>
        <v xml:space="preserve"> </v>
      </c>
      <c r="BN19" s="164" t="e">
        <f t="shared" si="14"/>
        <v>#DIV/0!</v>
      </c>
      <c r="BO19" s="164" t="str">
        <f t="shared" si="15"/>
        <v xml:space="preserve"> </v>
      </c>
      <c r="BP19" s="164" t="str">
        <f t="shared" si="16"/>
        <v xml:space="preserve"> </v>
      </c>
      <c r="BQ19" s="164" t="str">
        <f t="shared" si="17"/>
        <v xml:space="preserve"> </v>
      </c>
      <c r="BR19" s="164" t="e">
        <f t="shared" si="18"/>
        <v>#DIV/0!</v>
      </c>
      <c r="BS19" s="164" t="e">
        <f t="shared" si="19"/>
        <v>#DIV/0!</v>
      </c>
      <c r="BT19" s="164" t="e">
        <f t="shared" si="20"/>
        <v>#DIV/0!</v>
      </c>
      <c r="BU19" s="164" t="e">
        <f t="shared" si="21"/>
        <v>#DIV/0!</v>
      </c>
      <c r="BV19" s="164" t="e">
        <f t="shared" si="22"/>
        <v>#DIV/0!</v>
      </c>
      <c r="BW19" s="164" t="str">
        <f t="shared" si="23"/>
        <v xml:space="preserve"> </v>
      </c>
      <c r="BX19" s="172"/>
      <c r="BY19" s="162">
        <f t="shared" si="28"/>
        <v>9.3352811105226348</v>
      </c>
      <c r="BZ19" s="165">
        <f t="shared" si="29"/>
        <v>4.147180876908747</v>
      </c>
      <c r="CA19" s="166" t="e">
        <f t="shared" si="30"/>
        <v>#DIV/0!</v>
      </c>
      <c r="CB19" s="163">
        <f t="shared" si="31"/>
        <v>4621.88</v>
      </c>
      <c r="CC19" s="17" t="e">
        <f t="shared" si="32"/>
        <v>#DIV/0!</v>
      </c>
      <c r="CD19" s="173"/>
    </row>
    <row r="20" spans="1:82" s="123" customFormat="1" ht="9" customHeight="1" x14ac:dyDescent="0.2">
      <c r="A20" s="153">
        <v>5</v>
      </c>
      <c r="B20" s="79" t="s">
        <v>59</v>
      </c>
      <c r="C20" s="96">
        <v>634.79999999999995</v>
      </c>
      <c r="D20" s="96"/>
      <c r="E20" s="170"/>
      <c r="F20" s="170"/>
      <c r="G20" s="63">
        <f>ROUND(H20+U20+X20+Z20+AB20+AD20+AF20+AH20+AI20+AJ20+AK20+AL20,2)</f>
        <v>1078757.02</v>
      </c>
      <c r="H20" s="149">
        <f>I20+K20+M20+O20+Q20+S20</f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45">
        <v>0</v>
      </c>
      <c r="U20" s="149">
        <v>0</v>
      </c>
      <c r="V20" s="170" t="s">
        <v>112</v>
      </c>
      <c r="W20" s="149">
        <v>354</v>
      </c>
      <c r="X20" s="156">
        <v>991160.7</v>
      </c>
      <c r="Y20" s="156">
        <v>0</v>
      </c>
      <c r="Z20" s="156">
        <v>0</v>
      </c>
      <c r="AA20" s="156">
        <v>0</v>
      </c>
      <c r="AB20" s="156">
        <v>0</v>
      </c>
      <c r="AC20" s="156">
        <v>0</v>
      </c>
      <c r="AD20" s="156">
        <v>0</v>
      </c>
      <c r="AE20" s="156">
        <v>0</v>
      </c>
      <c r="AF20" s="156">
        <v>0</v>
      </c>
      <c r="AG20" s="156">
        <v>0</v>
      </c>
      <c r="AH20" s="156">
        <v>0</v>
      </c>
      <c r="AI20" s="156">
        <v>0</v>
      </c>
      <c r="AJ20" s="156">
        <v>71085.119999999995</v>
      </c>
      <c r="AK20" s="156">
        <v>16511.2</v>
      </c>
      <c r="AL20" s="156">
        <v>0</v>
      </c>
      <c r="AM20" s="174"/>
      <c r="AN20" s="163">
        <f>I20/'Приложение 1.1'!J18</f>
        <v>0</v>
      </c>
      <c r="AO20" s="163" t="e">
        <f t="shared" si="1"/>
        <v>#DIV/0!</v>
      </c>
      <c r="AP20" s="163" t="e">
        <f t="shared" si="2"/>
        <v>#DIV/0!</v>
      </c>
      <c r="AQ20" s="163" t="e">
        <f t="shared" si="3"/>
        <v>#DIV/0!</v>
      </c>
      <c r="AR20" s="163" t="e">
        <f t="shared" si="4"/>
        <v>#DIV/0!</v>
      </c>
      <c r="AS20" s="163" t="e">
        <f t="shared" si="5"/>
        <v>#DIV/0!</v>
      </c>
      <c r="AT20" s="163" t="e">
        <f t="shared" si="6"/>
        <v>#DIV/0!</v>
      </c>
      <c r="AU20" s="163">
        <f t="shared" si="7"/>
        <v>2799.8889830508474</v>
      </c>
      <c r="AV20" s="163" t="e">
        <f t="shared" si="8"/>
        <v>#DIV/0!</v>
      </c>
      <c r="AW20" s="163" t="e">
        <f t="shared" si="9"/>
        <v>#DIV/0!</v>
      </c>
      <c r="AX20" s="163" t="e">
        <f t="shared" si="10"/>
        <v>#DIV/0!</v>
      </c>
      <c r="AY20" s="163">
        <f>AI20/'Приложение 1.1'!J18</f>
        <v>0</v>
      </c>
      <c r="AZ20" s="163">
        <v>730.08</v>
      </c>
      <c r="BA20" s="163">
        <v>2070.12</v>
      </c>
      <c r="BB20" s="163">
        <v>848.92</v>
      </c>
      <c r="BC20" s="163">
        <v>819.73</v>
      </c>
      <c r="BD20" s="163">
        <v>611.5</v>
      </c>
      <c r="BE20" s="163">
        <v>1080.04</v>
      </c>
      <c r="BF20" s="163">
        <v>2102000</v>
      </c>
      <c r="BG20" s="163">
        <f t="shared" si="11"/>
        <v>4422.8500000000004</v>
      </c>
      <c r="BH20" s="163">
        <v>8748.57</v>
      </c>
      <c r="BI20" s="163">
        <v>3389.61</v>
      </c>
      <c r="BJ20" s="163">
        <v>5995.76</v>
      </c>
      <c r="BK20" s="163">
        <v>548.62</v>
      </c>
      <c r="BL20" s="164" t="str">
        <f t="shared" si="12"/>
        <v xml:space="preserve"> </v>
      </c>
      <c r="BM20" s="164" t="e">
        <f t="shared" si="13"/>
        <v>#DIV/0!</v>
      </c>
      <c r="BN20" s="164" t="e">
        <f t="shared" si="14"/>
        <v>#DIV/0!</v>
      </c>
      <c r="BO20" s="164" t="e">
        <f t="shared" si="15"/>
        <v>#DIV/0!</v>
      </c>
      <c r="BP20" s="164" t="e">
        <f t="shared" si="16"/>
        <v>#DIV/0!</v>
      </c>
      <c r="BQ20" s="164" t="e">
        <f t="shared" si="17"/>
        <v>#DIV/0!</v>
      </c>
      <c r="BR20" s="164" t="e">
        <f t="shared" si="18"/>
        <v>#DIV/0!</v>
      </c>
      <c r="BS20" s="164" t="str">
        <f t="shared" si="19"/>
        <v xml:space="preserve"> </v>
      </c>
      <c r="BT20" s="164" t="e">
        <f t="shared" si="20"/>
        <v>#DIV/0!</v>
      </c>
      <c r="BU20" s="164" t="e">
        <f t="shared" si="21"/>
        <v>#DIV/0!</v>
      </c>
      <c r="BV20" s="164" t="e">
        <f t="shared" si="22"/>
        <v>#DIV/0!</v>
      </c>
      <c r="BW20" s="164" t="str">
        <f t="shared" si="23"/>
        <v xml:space="preserve"> </v>
      </c>
      <c r="BX20" s="172"/>
      <c r="BY20" s="162">
        <f t="shared" si="28"/>
        <v>6.5895395053837058</v>
      </c>
      <c r="BZ20" s="165">
        <f t="shared" si="29"/>
        <v>1.5305763664926137</v>
      </c>
      <c r="CA20" s="166">
        <f t="shared" si="30"/>
        <v>3047.3362146892655</v>
      </c>
      <c r="CB20" s="163">
        <f t="shared" si="31"/>
        <v>4621.88</v>
      </c>
      <c r="CC20" s="17" t="str">
        <f t="shared" si="32"/>
        <v xml:space="preserve"> </v>
      </c>
      <c r="CD20" s="173"/>
    </row>
    <row r="21" spans="1:82" s="18" customFormat="1" ht="24.75" customHeight="1" x14ac:dyDescent="0.2">
      <c r="A21" s="246" t="s">
        <v>52</v>
      </c>
      <c r="B21" s="246"/>
      <c r="C21" s="169">
        <f>SUM(C16:C20)</f>
        <v>14298.199999999999</v>
      </c>
      <c r="D21" s="153" t="s">
        <v>78</v>
      </c>
      <c r="E21" s="169"/>
      <c r="F21" s="169"/>
      <c r="G21" s="169">
        <f>ROUND(SUM(G16:G20),2)</f>
        <v>17850703.27</v>
      </c>
      <c r="H21" s="169">
        <f>ROUND(SUM(H16:H20),2)</f>
        <v>4699304.4000000004</v>
      </c>
      <c r="I21" s="169">
        <f t="shared" ref="I21:U21" si="33">SUM(I16:I20)</f>
        <v>950495.33</v>
      </c>
      <c r="J21" s="169">
        <f t="shared" si="33"/>
        <v>1177.44</v>
      </c>
      <c r="K21" s="169">
        <f t="shared" si="33"/>
        <v>1572836.05</v>
      </c>
      <c r="L21" s="169">
        <f t="shared" si="33"/>
        <v>0</v>
      </c>
      <c r="M21" s="169">
        <f t="shared" si="33"/>
        <v>0</v>
      </c>
      <c r="N21" s="169">
        <f t="shared" si="33"/>
        <v>891.1</v>
      </c>
      <c r="O21" s="169">
        <f t="shared" si="33"/>
        <v>718401.69</v>
      </c>
      <c r="P21" s="169">
        <f t="shared" si="33"/>
        <v>1532</v>
      </c>
      <c r="Q21" s="169">
        <f t="shared" si="33"/>
        <v>920544.25</v>
      </c>
      <c r="R21" s="169">
        <f t="shared" si="33"/>
        <v>625.6</v>
      </c>
      <c r="S21" s="169">
        <f t="shared" si="33"/>
        <v>537027.07999999996</v>
      </c>
      <c r="T21" s="175">
        <f t="shared" si="33"/>
        <v>0</v>
      </c>
      <c r="U21" s="169">
        <f t="shared" si="33"/>
        <v>0</v>
      </c>
      <c r="V21" s="169" t="s">
        <v>78</v>
      </c>
      <c r="W21" s="169">
        <f t="shared" ref="W21:AL21" si="34">SUM(W16:W20)</f>
        <v>3543.12</v>
      </c>
      <c r="X21" s="169">
        <f t="shared" si="34"/>
        <v>11814788.129999999</v>
      </c>
      <c r="Y21" s="169">
        <f t="shared" si="34"/>
        <v>0</v>
      </c>
      <c r="Z21" s="169">
        <f t="shared" si="34"/>
        <v>0</v>
      </c>
      <c r="AA21" s="169">
        <f t="shared" si="34"/>
        <v>0</v>
      </c>
      <c r="AB21" s="169">
        <f t="shared" si="34"/>
        <v>0</v>
      </c>
      <c r="AC21" s="169">
        <f t="shared" si="34"/>
        <v>0</v>
      </c>
      <c r="AD21" s="169">
        <f t="shared" si="34"/>
        <v>0</v>
      </c>
      <c r="AE21" s="169">
        <f t="shared" si="34"/>
        <v>0</v>
      </c>
      <c r="AF21" s="169">
        <f t="shared" si="34"/>
        <v>0</v>
      </c>
      <c r="AG21" s="169">
        <f t="shared" si="34"/>
        <v>0</v>
      </c>
      <c r="AH21" s="169">
        <f t="shared" si="34"/>
        <v>0</v>
      </c>
      <c r="AI21" s="169">
        <f t="shared" si="34"/>
        <v>0</v>
      </c>
      <c r="AJ21" s="169">
        <f t="shared" si="34"/>
        <v>922607.66</v>
      </c>
      <c r="AK21" s="169">
        <f t="shared" si="34"/>
        <v>414003.08</v>
      </c>
      <c r="AL21" s="169">
        <f t="shared" si="34"/>
        <v>0</v>
      </c>
      <c r="AN21" s="163">
        <f>I21/'Приложение 1.1'!J19</f>
        <v>66.476572575568952</v>
      </c>
      <c r="AO21" s="163">
        <f t="shared" si="1"/>
        <v>1335.8099351134665</v>
      </c>
      <c r="AP21" s="163" t="e">
        <f t="shared" si="2"/>
        <v>#DIV/0!</v>
      </c>
      <c r="AQ21" s="163">
        <f t="shared" si="3"/>
        <v>806.19648748737507</v>
      </c>
      <c r="AR21" s="163">
        <f t="shared" si="4"/>
        <v>600.87744778067884</v>
      </c>
      <c r="AS21" s="163">
        <f t="shared" si="5"/>
        <v>858.41924552429657</v>
      </c>
      <c r="AT21" s="163" t="e">
        <f t="shared" si="6"/>
        <v>#DIV/0!</v>
      </c>
      <c r="AU21" s="163">
        <f t="shared" si="7"/>
        <v>3334.5718265257738</v>
      </c>
      <c r="AV21" s="163" t="e">
        <f t="shared" si="8"/>
        <v>#DIV/0!</v>
      </c>
      <c r="AW21" s="163" t="e">
        <f t="shared" si="9"/>
        <v>#DIV/0!</v>
      </c>
      <c r="AX21" s="163" t="e">
        <f t="shared" si="10"/>
        <v>#DIV/0!</v>
      </c>
      <c r="AY21" s="163">
        <f>AI21/'Приложение 1.1'!J19</f>
        <v>0</v>
      </c>
      <c r="AZ21" s="163">
        <v>730.08</v>
      </c>
      <c r="BA21" s="163">
        <v>2070.12</v>
      </c>
      <c r="BB21" s="163">
        <v>848.92</v>
      </c>
      <c r="BC21" s="163">
        <v>819.73</v>
      </c>
      <c r="BD21" s="163">
        <v>611.5</v>
      </c>
      <c r="BE21" s="163">
        <v>1080.04</v>
      </c>
      <c r="BF21" s="163">
        <v>2102000</v>
      </c>
      <c r="BG21" s="163">
        <f t="shared" si="11"/>
        <v>4422.8500000000004</v>
      </c>
      <c r="BH21" s="163">
        <v>8748.57</v>
      </c>
      <c r="BI21" s="163">
        <v>3389.61</v>
      </c>
      <c r="BJ21" s="163">
        <v>5995.76</v>
      </c>
      <c r="BK21" s="163">
        <v>548.62</v>
      </c>
      <c r="BL21" s="164" t="str">
        <f t="shared" si="12"/>
        <v xml:space="preserve"> </v>
      </c>
      <c r="BM21" s="164" t="str">
        <f t="shared" si="13"/>
        <v xml:space="preserve"> </v>
      </c>
      <c r="BN21" s="164" t="e">
        <f t="shared" si="14"/>
        <v>#DIV/0!</v>
      </c>
      <c r="BO21" s="164" t="str">
        <f t="shared" si="15"/>
        <v xml:space="preserve"> </v>
      </c>
      <c r="BP21" s="164" t="str">
        <f t="shared" si="16"/>
        <v xml:space="preserve"> </v>
      </c>
      <c r="BQ21" s="164" t="str">
        <f t="shared" si="17"/>
        <v xml:space="preserve"> </v>
      </c>
      <c r="BR21" s="164" t="e">
        <f t="shared" si="18"/>
        <v>#DIV/0!</v>
      </c>
      <c r="BS21" s="164" t="str">
        <f t="shared" si="19"/>
        <v xml:space="preserve"> </v>
      </c>
      <c r="BT21" s="164" t="e">
        <f t="shared" si="20"/>
        <v>#DIV/0!</v>
      </c>
      <c r="BU21" s="164" t="e">
        <f t="shared" si="21"/>
        <v>#DIV/0!</v>
      </c>
      <c r="BV21" s="164" t="e">
        <f t="shared" si="22"/>
        <v>#DIV/0!</v>
      </c>
      <c r="BW21" s="164" t="str">
        <f t="shared" si="23"/>
        <v xml:space="preserve"> </v>
      </c>
      <c r="BY21" s="162">
        <f t="shared" si="28"/>
        <v>5.1684667323474027</v>
      </c>
      <c r="BZ21" s="165">
        <f t="shared" si="29"/>
        <v>2.319253610000767</v>
      </c>
      <c r="CA21" s="166">
        <f t="shared" si="30"/>
        <v>5038.1311584140531</v>
      </c>
      <c r="CB21" s="163">
        <f>IF(V21="ПК",4814.95,4621.88)</f>
        <v>4621.88</v>
      </c>
      <c r="CC21" s="17" t="str">
        <f t="shared" si="32"/>
        <v>+</v>
      </c>
    </row>
    <row r="22" spans="1:82" s="18" customFormat="1" ht="22.5" customHeight="1" x14ac:dyDescent="0.2">
      <c r="A22" s="185" t="s">
        <v>115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7"/>
      <c r="AN22" s="163" t="e">
        <f>I22/'Приложение 1.1'!I20</f>
        <v>#DIV/0!</v>
      </c>
      <c r="AO22" s="163" t="e">
        <f t="shared" ref="AO22" si="35">K22/J22</f>
        <v>#DIV/0!</v>
      </c>
      <c r="AP22" s="163" t="e">
        <f t="shared" ref="AP22" si="36">M22/L22</f>
        <v>#DIV/0!</v>
      </c>
      <c r="AQ22" s="163" t="e">
        <f t="shared" ref="AQ22" si="37">O22/N22</f>
        <v>#DIV/0!</v>
      </c>
      <c r="AR22" s="163" t="e">
        <f t="shared" ref="AR22" si="38">Q22/P22</f>
        <v>#DIV/0!</v>
      </c>
      <c r="AS22" s="163" t="e">
        <f t="shared" ref="AS22" si="39">S22/R22</f>
        <v>#DIV/0!</v>
      </c>
      <c r="AT22" s="163" t="e">
        <f t="shared" ref="AT22" si="40">U22/T22</f>
        <v>#DIV/0!</v>
      </c>
      <c r="AU22" s="163" t="e">
        <f t="shared" ref="AU22" si="41">X22/W22</f>
        <v>#DIV/0!</v>
      </c>
      <c r="AV22" s="163" t="e">
        <f t="shared" ref="AV22" si="42">Z22/Y22</f>
        <v>#DIV/0!</v>
      </c>
      <c r="AW22" s="163" t="e">
        <f t="shared" ref="AW22" si="43">AB22/AA22</f>
        <v>#DIV/0!</v>
      </c>
      <c r="AX22" s="163" t="e">
        <f t="shared" ref="AX22" si="44">AH22/AG22</f>
        <v>#DIV/0!</v>
      </c>
      <c r="AY22" s="163" t="e">
        <f>AI22/'Приложение 1.1'!J20</f>
        <v>#DIV/0!</v>
      </c>
      <c r="AZ22" s="163">
        <v>766.59</v>
      </c>
      <c r="BA22" s="163">
        <v>2173.62</v>
      </c>
      <c r="BB22" s="163">
        <v>891.36</v>
      </c>
      <c r="BC22" s="163">
        <v>860.72</v>
      </c>
      <c r="BD22" s="163">
        <v>1699.83</v>
      </c>
      <c r="BE22" s="163">
        <v>1134.04</v>
      </c>
      <c r="BF22" s="163">
        <v>2338035</v>
      </c>
      <c r="BG22" s="163">
        <f>IF(V22="ПК",4837.98,4644)</f>
        <v>4644</v>
      </c>
      <c r="BH22" s="163">
        <v>9186</v>
      </c>
      <c r="BI22" s="163">
        <v>3559.09</v>
      </c>
      <c r="BJ22" s="163">
        <v>6295.55</v>
      </c>
      <c r="BK22" s="163">
        <f>105042.09+358512+470547</f>
        <v>934101.09</v>
      </c>
      <c r="BL22" s="164" t="e">
        <f t="shared" ref="BL22" si="45">IF(AN22&gt;AZ22, "+", " ")</f>
        <v>#DIV/0!</v>
      </c>
      <c r="BM22" s="164" t="e">
        <f t="shared" ref="BM22" si="46">IF(AO22&gt;BA22, "+", " ")</f>
        <v>#DIV/0!</v>
      </c>
      <c r="BN22" s="164" t="e">
        <f t="shared" ref="BN22" si="47">IF(AP22&gt;BB22, "+", " ")</f>
        <v>#DIV/0!</v>
      </c>
      <c r="BO22" s="164" t="e">
        <f t="shared" ref="BO22" si="48">IF(AQ22&gt;BC22, "+", " ")</f>
        <v>#DIV/0!</v>
      </c>
      <c r="BP22" s="164" t="e">
        <f t="shared" ref="BP22" si="49">IF(AR22&gt;BD22, "+", " ")</f>
        <v>#DIV/0!</v>
      </c>
      <c r="BQ22" s="164" t="e">
        <f t="shared" ref="BQ22" si="50">IF(AS22&gt;BE22, "+", " ")</f>
        <v>#DIV/0!</v>
      </c>
      <c r="BR22" s="164" t="e">
        <f t="shared" ref="BR22" si="51">IF(AT22&gt;BF22, "+", " ")</f>
        <v>#DIV/0!</v>
      </c>
      <c r="BS22" s="164" t="e">
        <f t="shared" ref="BS22" si="52">IF(AU22&gt;BG22, "+", " ")</f>
        <v>#DIV/0!</v>
      </c>
      <c r="BT22" s="164" t="e">
        <f t="shared" ref="BT22" si="53">IF(AV22&gt;BH22, "+", " ")</f>
        <v>#DIV/0!</v>
      </c>
      <c r="BU22" s="164" t="e">
        <f t="shared" ref="BU22" si="54">IF(AW22&gt;BI22, "+", " ")</f>
        <v>#DIV/0!</v>
      </c>
      <c r="BV22" s="164" t="e">
        <f t="shared" ref="BV22" si="55">IF(AX22&gt;BJ22, "+", " ")</f>
        <v>#DIV/0!</v>
      </c>
      <c r="BW22" s="164" t="e">
        <f t="shared" ref="BW22" si="56">IF(AY22&gt;BK22, "+", " ")</f>
        <v>#DIV/0!</v>
      </c>
      <c r="BY22" s="162" t="e">
        <f t="shared" ref="BY22" si="57">AJ22/G22*100</f>
        <v>#DIV/0!</v>
      </c>
      <c r="BZ22" s="165" t="e">
        <f t="shared" ref="BZ22" si="58">AK22/G22*100</f>
        <v>#DIV/0!</v>
      </c>
      <c r="CA22" s="166" t="e">
        <f t="shared" ref="CA22" si="59">G22/W22</f>
        <v>#DIV/0!</v>
      </c>
      <c r="CB22" s="163">
        <f>IF(V22="ПК",5055.69,4852.98)</f>
        <v>4852.9799999999996</v>
      </c>
      <c r="CC22" s="17" t="e">
        <f t="shared" ref="CC22" si="60">IF(CA22&gt;CB22, "+", " ")</f>
        <v>#DIV/0!</v>
      </c>
    </row>
    <row r="23" spans="1:82" s="18" customFormat="1" ht="15" customHeight="1" x14ac:dyDescent="0.2">
      <c r="A23" s="185" t="s">
        <v>51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7"/>
      <c r="AN23" s="163" t="e">
        <f>I23/'Приложение 1.1'!I21</f>
        <v>#DIV/0!</v>
      </c>
      <c r="AO23" s="163" t="e">
        <f t="shared" ref="AO23:AO34" si="61">K23/J23</f>
        <v>#DIV/0!</v>
      </c>
      <c r="AP23" s="163" t="e">
        <f t="shared" ref="AP23:AP34" si="62">M23/L23</f>
        <v>#DIV/0!</v>
      </c>
      <c r="AQ23" s="163" t="e">
        <f t="shared" ref="AQ23:AQ34" si="63">O23/N23</f>
        <v>#DIV/0!</v>
      </c>
      <c r="AR23" s="163" t="e">
        <f t="shared" ref="AR23:AR34" si="64">Q23/P23</f>
        <v>#DIV/0!</v>
      </c>
      <c r="AS23" s="163" t="e">
        <f t="shared" ref="AS23:AS34" si="65">S23/R23</f>
        <v>#DIV/0!</v>
      </c>
      <c r="AT23" s="163" t="e">
        <f t="shared" ref="AT23:AT34" si="66">U23/T23</f>
        <v>#DIV/0!</v>
      </c>
      <c r="AU23" s="163" t="e">
        <f t="shared" ref="AU23:AU34" si="67">X23/W23</f>
        <v>#DIV/0!</v>
      </c>
      <c r="AV23" s="163" t="e">
        <f t="shared" ref="AV23:AV34" si="68">Z23/Y23</f>
        <v>#DIV/0!</v>
      </c>
      <c r="AW23" s="163" t="e">
        <f t="shared" ref="AW23:AW34" si="69">AB23/AA23</f>
        <v>#DIV/0!</v>
      </c>
      <c r="AX23" s="163" t="e">
        <f t="shared" ref="AX23:AX34" si="70">AH23/AG23</f>
        <v>#DIV/0!</v>
      </c>
      <c r="AY23" s="163" t="e">
        <f>AI23/'Приложение 1.1'!J21</f>
        <v>#DIV/0!</v>
      </c>
      <c r="AZ23" s="163">
        <v>766.59</v>
      </c>
      <c r="BA23" s="163">
        <v>2173.62</v>
      </c>
      <c r="BB23" s="163">
        <v>891.36</v>
      </c>
      <c r="BC23" s="163">
        <v>860.72</v>
      </c>
      <c r="BD23" s="163">
        <v>1699.83</v>
      </c>
      <c r="BE23" s="163">
        <v>1134.04</v>
      </c>
      <c r="BF23" s="163">
        <v>2338035</v>
      </c>
      <c r="BG23" s="163">
        <f t="shared" ref="BG23:BG34" si="71">IF(V23="ПК",4837.98,4644)</f>
        <v>4644</v>
      </c>
      <c r="BH23" s="163">
        <v>9186</v>
      </c>
      <c r="BI23" s="163">
        <v>3559.09</v>
      </c>
      <c r="BJ23" s="163">
        <v>6295.55</v>
      </c>
      <c r="BK23" s="163">
        <f t="shared" ref="BK23:BK34" si="72">105042.09+358512+470547</f>
        <v>934101.09</v>
      </c>
      <c r="BL23" s="164" t="e">
        <f t="shared" ref="BL23:BL34" si="73">IF(AN23&gt;AZ23, "+", " ")</f>
        <v>#DIV/0!</v>
      </c>
      <c r="BM23" s="164" t="e">
        <f t="shared" ref="BM23:BM34" si="74">IF(AO23&gt;BA23, "+", " ")</f>
        <v>#DIV/0!</v>
      </c>
      <c r="BN23" s="164" t="e">
        <f t="shared" ref="BN23:BN34" si="75">IF(AP23&gt;BB23, "+", " ")</f>
        <v>#DIV/0!</v>
      </c>
      <c r="BO23" s="164" t="e">
        <f t="shared" ref="BO23:BO34" si="76">IF(AQ23&gt;BC23, "+", " ")</f>
        <v>#DIV/0!</v>
      </c>
      <c r="BP23" s="164" t="e">
        <f t="shared" ref="BP23:BP34" si="77">IF(AR23&gt;BD23, "+", " ")</f>
        <v>#DIV/0!</v>
      </c>
      <c r="BQ23" s="164" t="e">
        <f t="shared" ref="BQ23:BQ34" si="78">IF(AS23&gt;BE23, "+", " ")</f>
        <v>#DIV/0!</v>
      </c>
      <c r="BR23" s="164" t="e">
        <f t="shared" ref="BR23:BR34" si="79">IF(AT23&gt;BF23, "+", " ")</f>
        <v>#DIV/0!</v>
      </c>
      <c r="BS23" s="164" t="e">
        <f t="shared" ref="BS23:BS34" si="80">IF(AU23&gt;BG23, "+", " ")</f>
        <v>#DIV/0!</v>
      </c>
      <c r="BT23" s="164" t="e">
        <f t="shared" ref="BT23:BT34" si="81">IF(AV23&gt;BH23, "+", " ")</f>
        <v>#DIV/0!</v>
      </c>
      <c r="BU23" s="164" t="e">
        <f t="shared" ref="BU23:BU34" si="82">IF(AW23&gt;BI23, "+", " ")</f>
        <v>#DIV/0!</v>
      </c>
      <c r="BV23" s="164" t="e">
        <f t="shared" ref="BV23:BV34" si="83">IF(AX23&gt;BJ23, "+", " ")</f>
        <v>#DIV/0!</v>
      </c>
      <c r="BW23" s="164" t="e">
        <f t="shared" ref="BW23:BW34" si="84">IF(AY23&gt;BK23, "+", " ")</f>
        <v>#DIV/0!</v>
      </c>
      <c r="BY23" s="162" t="e">
        <f t="shared" ref="BY23:BY34" si="85">AJ23/G23*100</f>
        <v>#DIV/0!</v>
      </c>
      <c r="BZ23" s="165" t="e">
        <f t="shared" ref="BZ23:BZ34" si="86">AK23/G23*100</f>
        <v>#DIV/0!</v>
      </c>
      <c r="CA23" s="166" t="e">
        <f t="shared" ref="CA23:CA34" si="87">G23/W23</f>
        <v>#DIV/0!</v>
      </c>
      <c r="CB23" s="163">
        <f t="shared" ref="CB23:CB34" si="88">IF(V23="ПК",5055.69,4852.98)</f>
        <v>4852.9799999999996</v>
      </c>
      <c r="CC23" s="17" t="e">
        <f t="shared" ref="CC23:CC34" si="89">IF(CA23&gt;CB23, "+", " ")</f>
        <v>#DIV/0!</v>
      </c>
    </row>
    <row r="24" spans="1:82" s="18" customFormat="1" ht="9" customHeight="1" x14ac:dyDescent="0.2">
      <c r="A24" s="153">
        <v>1</v>
      </c>
      <c r="B24" s="84" t="s">
        <v>104</v>
      </c>
      <c r="C24" s="88">
        <v>977.9</v>
      </c>
      <c r="D24" s="167"/>
      <c r="E24" s="177"/>
      <c r="F24" s="177"/>
      <c r="G24" s="65">
        <f>ROUND(X24+AJ24+AK24,2)</f>
        <v>2354571.6800000002</v>
      </c>
      <c r="H24" s="149">
        <f>I24+K24+M24+O24+Q24+S24</f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149">
        <v>0</v>
      </c>
      <c r="O24" s="149">
        <v>0</v>
      </c>
      <c r="P24" s="149">
        <v>0</v>
      </c>
      <c r="Q24" s="149">
        <v>0</v>
      </c>
      <c r="R24" s="149">
        <v>0</v>
      </c>
      <c r="S24" s="149">
        <v>0</v>
      </c>
      <c r="T24" s="45">
        <v>0</v>
      </c>
      <c r="U24" s="149">
        <v>0</v>
      </c>
      <c r="V24" s="177" t="s">
        <v>112</v>
      </c>
      <c r="W24" s="156">
        <v>528.1</v>
      </c>
      <c r="X24" s="149">
        <v>2252933</v>
      </c>
      <c r="Y24" s="156">
        <v>0</v>
      </c>
      <c r="Z24" s="156">
        <v>0</v>
      </c>
      <c r="AA24" s="156">
        <v>0</v>
      </c>
      <c r="AB24" s="156">
        <v>0</v>
      </c>
      <c r="AC24" s="156">
        <v>0</v>
      </c>
      <c r="AD24" s="156">
        <v>0</v>
      </c>
      <c r="AE24" s="156">
        <v>0</v>
      </c>
      <c r="AF24" s="156">
        <v>0</v>
      </c>
      <c r="AG24" s="156">
        <v>0</v>
      </c>
      <c r="AH24" s="156">
        <v>0</v>
      </c>
      <c r="AI24" s="156">
        <v>0</v>
      </c>
      <c r="AJ24" s="156">
        <v>67645.81</v>
      </c>
      <c r="AK24" s="156">
        <v>33992.870000000003</v>
      </c>
      <c r="AL24" s="156">
        <v>0</v>
      </c>
      <c r="AN24" s="163">
        <f>I24/'Приложение 1.1'!I22</f>
        <v>0</v>
      </c>
      <c r="AO24" s="163" t="e">
        <f t="shared" si="61"/>
        <v>#DIV/0!</v>
      </c>
      <c r="AP24" s="163" t="e">
        <f t="shared" si="62"/>
        <v>#DIV/0!</v>
      </c>
      <c r="AQ24" s="163" t="e">
        <f t="shared" si="63"/>
        <v>#DIV/0!</v>
      </c>
      <c r="AR24" s="163" t="e">
        <f t="shared" si="64"/>
        <v>#DIV/0!</v>
      </c>
      <c r="AS24" s="163" t="e">
        <f t="shared" si="65"/>
        <v>#DIV/0!</v>
      </c>
      <c r="AT24" s="163" t="e">
        <f t="shared" si="66"/>
        <v>#DIV/0!</v>
      </c>
      <c r="AU24" s="163">
        <f t="shared" si="67"/>
        <v>4266.1105851164548</v>
      </c>
      <c r="AV24" s="163" t="e">
        <f t="shared" si="68"/>
        <v>#DIV/0!</v>
      </c>
      <c r="AW24" s="163" t="e">
        <f t="shared" si="69"/>
        <v>#DIV/0!</v>
      </c>
      <c r="AX24" s="163" t="e">
        <f t="shared" si="70"/>
        <v>#DIV/0!</v>
      </c>
      <c r="AY24" s="163">
        <f>AI24/'Приложение 1.1'!J22</f>
        <v>0</v>
      </c>
      <c r="AZ24" s="163">
        <v>766.59</v>
      </c>
      <c r="BA24" s="163">
        <v>2173.62</v>
      </c>
      <c r="BB24" s="163">
        <v>891.36</v>
      </c>
      <c r="BC24" s="163">
        <v>860.72</v>
      </c>
      <c r="BD24" s="163">
        <v>1699.83</v>
      </c>
      <c r="BE24" s="163">
        <v>1134.04</v>
      </c>
      <c r="BF24" s="163">
        <v>2338035</v>
      </c>
      <c r="BG24" s="163">
        <f t="shared" si="71"/>
        <v>4644</v>
      </c>
      <c r="BH24" s="163">
        <v>9186</v>
      </c>
      <c r="BI24" s="163">
        <v>3559.09</v>
      </c>
      <c r="BJ24" s="163">
        <v>6295.55</v>
      </c>
      <c r="BK24" s="163">
        <f t="shared" si="72"/>
        <v>934101.09</v>
      </c>
      <c r="BL24" s="164" t="str">
        <f t="shared" si="73"/>
        <v xml:space="preserve"> </v>
      </c>
      <c r="BM24" s="164" t="e">
        <f t="shared" si="74"/>
        <v>#DIV/0!</v>
      </c>
      <c r="BN24" s="164" t="e">
        <f t="shared" si="75"/>
        <v>#DIV/0!</v>
      </c>
      <c r="BO24" s="164" t="e">
        <f t="shared" si="76"/>
        <v>#DIV/0!</v>
      </c>
      <c r="BP24" s="164" t="e">
        <f t="shared" si="77"/>
        <v>#DIV/0!</v>
      </c>
      <c r="BQ24" s="164" t="e">
        <f t="shared" si="78"/>
        <v>#DIV/0!</v>
      </c>
      <c r="BR24" s="164" t="e">
        <f t="shared" si="79"/>
        <v>#DIV/0!</v>
      </c>
      <c r="BS24" s="164" t="str">
        <f t="shared" si="80"/>
        <v xml:space="preserve"> </v>
      </c>
      <c r="BT24" s="164" t="e">
        <f t="shared" si="81"/>
        <v>#DIV/0!</v>
      </c>
      <c r="BU24" s="164" t="e">
        <f t="shared" si="82"/>
        <v>#DIV/0!</v>
      </c>
      <c r="BV24" s="164" t="e">
        <f t="shared" si="83"/>
        <v>#DIV/0!</v>
      </c>
      <c r="BW24" s="164" t="str">
        <f t="shared" si="84"/>
        <v xml:space="preserve"> </v>
      </c>
      <c r="BY24" s="162">
        <f t="shared" si="85"/>
        <v>2.8729560698699985</v>
      </c>
      <c r="BZ24" s="165">
        <f t="shared" si="86"/>
        <v>1.4436965452672055</v>
      </c>
      <c r="CA24" s="166">
        <f t="shared" si="87"/>
        <v>4458.5716341601974</v>
      </c>
      <c r="CB24" s="163">
        <f t="shared" si="88"/>
        <v>4852.9799999999996</v>
      </c>
      <c r="CC24" s="17" t="str">
        <f t="shared" si="89"/>
        <v xml:space="preserve"> </v>
      </c>
      <c r="CD24" s="176">
        <f>CA24-CB24</f>
        <v>-394.40836583980217</v>
      </c>
    </row>
    <row r="25" spans="1:82" s="18" customFormat="1" ht="9" customHeight="1" x14ac:dyDescent="0.2">
      <c r="A25" s="153">
        <v>2</v>
      </c>
      <c r="B25" s="84" t="s">
        <v>105</v>
      </c>
      <c r="C25" s="88">
        <v>2743.8</v>
      </c>
      <c r="D25" s="167"/>
      <c r="E25" s="177"/>
      <c r="F25" s="177"/>
      <c r="G25" s="65">
        <f t="shared" ref="G25:G30" si="90">ROUND(X25+AJ25+AK25,2)</f>
        <v>2983819.31</v>
      </c>
      <c r="H25" s="149">
        <f>I25+K25+M25+O25+Q25+S25</f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  <c r="T25" s="45">
        <v>0</v>
      </c>
      <c r="U25" s="149">
        <v>0</v>
      </c>
      <c r="V25" s="177" t="s">
        <v>111</v>
      </c>
      <c r="W25" s="156">
        <v>850.94</v>
      </c>
      <c r="X25" s="149">
        <v>2890214.06</v>
      </c>
      <c r="Y25" s="156">
        <v>0</v>
      </c>
      <c r="Z25" s="156">
        <v>0</v>
      </c>
      <c r="AA25" s="156">
        <v>0</v>
      </c>
      <c r="AB25" s="156">
        <v>0</v>
      </c>
      <c r="AC25" s="156">
        <v>0</v>
      </c>
      <c r="AD25" s="156">
        <v>0</v>
      </c>
      <c r="AE25" s="156">
        <v>0</v>
      </c>
      <c r="AF25" s="156">
        <v>0</v>
      </c>
      <c r="AG25" s="156">
        <v>0</v>
      </c>
      <c r="AH25" s="156">
        <v>0</v>
      </c>
      <c r="AI25" s="156">
        <v>0</v>
      </c>
      <c r="AJ25" s="156">
        <v>49000</v>
      </c>
      <c r="AK25" s="156">
        <v>44605.25</v>
      </c>
      <c r="AL25" s="156">
        <v>0</v>
      </c>
      <c r="AN25" s="163">
        <f>I25/'Приложение 1.1'!I23</f>
        <v>0</v>
      </c>
      <c r="AO25" s="163" t="e">
        <f t="shared" si="61"/>
        <v>#DIV/0!</v>
      </c>
      <c r="AP25" s="163" t="e">
        <f t="shared" si="62"/>
        <v>#DIV/0!</v>
      </c>
      <c r="AQ25" s="163" t="e">
        <f t="shared" si="63"/>
        <v>#DIV/0!</v>
      </c>
      <c r="AR25" s="163" t="e">
        <f t="shared" si="64"/>
        <v>#DIV/0!</v>
      </c>
      <c r="AS25" s="163" t="e">
        <f t="shared" si="65"/>
        <v>#DIV/0!</v>
      </c>
      <c r="AT25" s="163" t="e">
        <f t="shared" si="66"/>
        <v>#DIV/0!</v>
      </c>
      <c r="AU25" s="163">
        <f t="shared" si="67"/>
        <v>3396.4957106258958</v>
      </c>
      <c r="AV25" s="163" t="e">
        <f t="shared" si="68"/>
        <v>#DIV/0!</v>
      </c>
      <c r="AW25" s="163" t="e">
        <f t="shared" si="69"/>
        <v>#DIV/0!</v>
      </c>
      <c r="AX25" s="163" t="e">
        <f t="shared" si="70"/>
        <v>#DIV/0!</v>
      </c>
      <c r="AY25" s="163">
        <f>AI25/'Приложение 1.1'!J23</f>
        <v>0</v>
      </c>
      <c r="AZ25" s="163">
        <v>766.59</v>
      </c>
      <c r="BA25" s="163">
        <v>2173.62</v>
      </c>
      <c r="BB25" s="163">
        <v>891.36</v>
      </c>
      <c r="BC25" s="163">
        <v>860.72</v>
      </c>
      <c r="BD25" s="163">
        <v>1699.83</v>
      </c>
      <c r="BE25" s="163">
        <v>1134.04</v>
      </c>
      <c r="BF25" s="163">
        <v>2338035</v>
      </c>
      <c r="BG25" s="163">
        <f t="shared" si="71"/>
        <v>4837.9799999999996</v>
      </c>
      <c r="BH25" s="163">
        <v>9186</v>
      </c>
      <c r="BI25" s="163">
        <v>3559.09</v>
      </c>
      <c r="BJ25" s="163">
        <v>6295.55</v>
      </c>
      <c r="BK25" s="163">
        <f t="shared" si="72"/>
        <v>934101.09</v>
      </c>
      <c r="BL25" s="164" t="str">
        <f t="shared" si="73"/>
        <v xml:space="preserve"> </v>
      </c>
      <c r="BM25" s="164" t="e">
        <f t="shared" si="74"/>
        <v>#DIV/0!</v>
      </c>
      <c r="BN25" s="164" t="e">
        <f t="shared" si="75"/>
        <v>#DIV/0!</v>
      </c>
      <c r="BO25" s="164" t="e">
        <f t="shared" si="76"/>
        <v>#DIV/0!</v>
      </c>
      <c r="BP25" s="164" t="e">
        <f t="shared" si="77"/>
        <v>#DIV/0!</v>
      </c>
      <c r="BQ25" s="164" t="e">
        <f t="shared" si="78"/>
        <v>#DIV/0!</v>
      </c>
      <c r="BR25" s="164" t="e">
        <f t="shared" si="79"/>
        <v>#DIV/0!</v>
      </c>
      <c r="BS25" s="164" t="str">
        <f t="shared" si="80"/>
        <v xml:space="preserve"> </v>
      </c>
      <c r="BT25" s="164" t="e">
        <f t="shared" si="81"/>
        <v>#DIV/0!</v>
      </c>
      <c r="BU25" s="164" t="e">
        <f t="shared" si="82"/>
        <v>#DIV/0!</v>
      </c>
      <c r="BV25" s="164" t="e">
        <f t="shared" si="83"/>
        <v>#DIV/0!</v>
      </c>
      <c r="BW25" s="164" t="str">
        <f t="shared" si="84"/>
        <v xml:space="preserve"> </v>
      </c>
      <c r="BY25" s="162">
        <f t="shared" si="85"/>
        <v>1.6421905922982982</v>
      </c>
      <c r="BZ25" s="165">
        <f t="shared" si="86"/>
        <v>1.494904528920687</v>
      </c>
      <c r="CA25" s="166">
        <f t="shared" si="87"/>
        <v>3506.4978846922227</v>
      </c>
      <c r="CB25" s="163">
        <f t="shared" si="88"/>
        <v>5055.6899999999996</v>
      </c>
      <c r="CC25" s="17" t="str">
        <f t="shared" si="89"/>
        <v xml:space="preserve"> </v>
      </c>
    </row>
    <row r="26" spans="1:82" s="18" customFormat="1" ht="9" customHeight="1" x14ac:dyDescent="0.2">
      <c r="A26" s="153">
        <v>3</v>
      </c>
      <c r="B26" s="84" t="s">
        <v>106</v>
      </c>
      <c r="C26" s="88">
        <v>5959.5</v>
      </c>
      <c r="D26" s="167"/>
      <c r="E26" s="177"/>
      <c r="F26" s="177"/>
      <c r="G26" s="65">
        <f t="shared" si="90"/>
        <v>9222166.9299999997</v>
      </c>
      <c r="H26" s="149">
        <f t="shared" ref="H26:H31" si="91">I26+K26+M26+O26+Q26+S26</f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149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  <c r="T26" s="45">
        <v>0</v>
      </c>
      <c r="U26" s="149">
        <v>0</v>
      </c>
      <c r="V26" s="177" t="s">
        <v>111</v>
      </c>
      <c r="W26" s="156">
        <v>1848</v>
      </c>
      <c r="X26" s="149">
        <v>8882441.7400000002</v>
      </c>
      <c r="Y26" s="156">
        <v>0</v>
      </c>
      <c r="Z26" s="156">
        <v>0</v>
      </c>
      <c r="AA26" s="156">
        <v>0</v>
      </c>
      <c r="AB26" s="156">
        <v>0</v>
      </c>
      <c r="AC26" s="156">
        <v>0</v>
      </c>
      <c r="AD26" s="156">
        <v>0</v>
      </c>
      <c r="AE26" s="156">
        <v>0</v>
      </c>
      <c r="AF26" s="156">
        <v>0</v>
      </c>
      <c r="AG26" s="156">
        <v>0</v>
      </c>
      <c r="AH26" s="156">
        <v>0</v>
      </c>
      <c r="AI26" s="156">
        <v>0</v>
      </c>
      <c r="AJ26" s="156">
        <v>226104.73</v>
      </c>
      <c r="AK26" s="156">
        <v>113620.46</v>
      </c>
      <c r="AL26" s="156">
        <v>0</v>
      </c>
      <c r="AN26" s="163">
        <f>I26/'Приложение 1.1'!I24</f>
        <v>0</v>
      </c>
      <c r="AO26" s="163" t="e">
        <f t="shared" si="61"/>
        <v>#DIV/0!</v>
      </c>
      <c r="AP26" s="163" t="e">
        <f t="shared" si="62"/>
        <v>#DIV/0!</v>
      </c>
      <c r="AQ26" s="163" t="e">
        <f t="shared" si="63"/>
        <v>#DIV/0!</v>
      </c>
      <c r="AR26" s="163" t="e">
        <f t="shared" si="64"/>
        <v>#DIV/0!</v>
      </c>
      <c r="AS26" s="163" t="e">
        <f t="shared" si="65"/>
        <v>#DIV/0!</v>
      </c>
      <c r="AT26" s="163" t="e">
        <f t="shared" si="66"/>
        <v>#DIV/0!</v>
      </c>
      <c r="AU26" s="163">
        <f t="shared" si="67"/>
        <v>4806.5160930735929</v>
      </c>
      <c r="AV26" s="163" t="e">
        <f t="shared" si="68"/>
        <v>#DIV/0!</v>
      </c>
      <c r="AW26" s="163" t="e">
        <f t="shared" si="69"/>
        <v>#DIV/0!</v>
      </c>
      <c r="AX26" s="163" t="e">
        <f t="shared" si="70"/>
        <v>#DIV/0!</v>
      </c>
      <c r="AY26" s="163">
        <f>AI26/'Приложение 1.1'!J24</f>
        <v>0</v>
      </c>
      <c r="AZ26" s="163">
        <v>766.59</v>
      </c>
      <c r="BA26" s="163">
        <v>2173.62</v>
      </c>
      <c r="BB26" s="163">
        <v>891.36</v>
      </c>
      <c r="BC26" s="163">
        <v>860.72</v>
      </c>
      <c r="BD26" s="163">
        <v>1699.83</v>
      </c>
      <c r="BE26" s="163">
        <v>1134.04</v>
      </c>
      <c r="BF26" s="163">
        <v>2338035</v>
      </c>
      <c r="BG26" s="163">
        <f t="shared" si="71"/>
        <v>4837.9799999999996</v>
      </c>
      <c r="BH26" s="163">
        <v>9186</v>
      </c>
      <c r="BI26" s="163">
        <v>3559.09</v>
      </c>
      <c r="BJ26" s="163">
        <v>6295.55</v>
      </c>
      <c r="BK26" s="163">
        <f t="shared" si="72"/>
        <v>934101.09</v>
      </c>
      <c r="BL26" s="164" t="str">
        <f t="shared" si="73"/>
        <v xml:space="preserve"> </v>
      </c>
      <c r="BM26" s="164" t="e">
        <f t="shared" si="74"/>
        <v>#DIV/0!</v>
      </c>
      <c r="BN26" s="164" t="e">
        <f t="shared" si="75"/>
        <v>#DIV/0!</v>
      </c>
      <c r="BO26" s="164" t="e">
        <f t="shared" si="76"/>
        <v>#DIV/0!</v>
      </c>
      <c r="BP26" s="164" t="e">
        <f t="shared" si="77"/>
        <v>#DIV/0!</v>
      </c>
      <c r="BQ26" s="164" t="e">
        <f t="shared" si="78"/>
        <v>#DIV/0!</v>
      </c>
      <c r="BR26" s="164" t="e">
        <f t="shared" si="79"/>
        <v>#DIV/0!</v>
      </c>
      <c r="BS26" s="164" t="str">
        <f t="shared" si="80"/>
        <v xml:space="preserve"> </v>
      </c>
      <c r="BT26" s="164" t="e">
        <f t="shared" si="81"/>
        <v>#DIV/0!</v>
      </c>
      <c r="BU26" s="164" t="e">
        <f t="shared" si="82"/>
        <v>#DIV/0!</v>
      </c>
      <c r="BV26" s="164" t="e">
        <f t="shared" si="83"/>
        <v>#DIV/0!</v>
      </c>
      <c r="BW26" s="164" t="str">
        <f t="shared" si="84"/>
        <v xml:space="preserve"> </v>
      </c>
      <c r="BY26" s="162">
        <f t="shared" si="85"/>
        <v>2.451752735731493</v>
      </c>
      <c r="BZ26" s="165">
        <f t="shared" si="86"/>
        <v>1.2320364710639651</v>
      </c>
      <c r="CA26" s="166">
        <f t="shared" si="87"/>
        <v>4990.3500703463205</v>
      </c>
      <c r="CB26" s="163">
        <f t="shared" si="88"/>
        <v>5055.6899999999996</v>
      </c>
      <c r="CC26" s="17" t="str">
        <f t="shared" si="89"/>
        <v xml:space="preserve"> </v>
      </c>
    </row>
    <row r="27" spans="1:82" s="18" customFormat="1" ht="9" customHeight="1" x14ac:dyDescent="0.2">
      <c r="A27" s="153">
        <v>4</v>
      </c>
      <c r="B27" s="84" t="s">
        <v>107</v>
      </c>
      <c r="C27" s="88">
        <v>5145.8</v>
      </c>
      <c r="D27" s="167"/>
      <c r="E27" s="177"/>
      <c r="F27" s="177"/>
      <c r="G27" s="65">
        <f t="shared" si="90"/>
        <v>5452251.2699999996</v>
      </c>
      <c r="H27" s="149">
        <f t="shared" si="91"/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45">
        <v>0</v>
      </c>
      <c r="U27" s="149">
        <v>0</v>
      </c>
      <c r="V27" s="177" t="s">
        <v>111</v>
      </c>
      <c r="W27" s="156">
        <v>1448</v>
      </c>
      <c r="X27" s="149">
        <v>5148859</v>
      </c>
      <c r="Y27" s="156">
        <v>0</v>
      </c>
      <c r="Z27" s="156">
        <v>0</v>
      </c>
      <c r="AA27" s="156">
        <v>0</v>
      </c>
      <c r="AB27" s="156">
        <v>0</v>
      </c>
      <c r="AC27" s="156">
        <v>0</v>
      </c>
      <c r="AD27" s="156">
        <v>0</v>
      </c>
      <c r="AE27" s="156">
        <v>0</v>
      </c>
      <c r="AF27" s="156">
        <v>0</v>
      </c>
      <c r="AG27" s="156">
        <v>0</v>
      </c>
      <c r="AH27" s="156">
        <v>0</v>
      </c>
      <c r="AI27" s="156">
        <v>0</v>
      </c>
      <c r="AJ27" s="156">
        <v>201923.28</v>
      </c>
      <c r="AK27" s="156">
        <v>101468.99</v>
      </c>
      <c r="AL27" s="156">
        <v>0</v>
      </c>
      <c r="AN27" s="163">
        <f>I27/'Приложение 1.1'!I25</f>
        <v>0</v>
      </c>
      <c r="AO27" s="163" t="e">
        <f t="shared" si="61"/>
        <v>#DIV/0!</v>
      </c>
      <c r="AP27" s="163" t="e">
        <f t="shared" si="62"/>
        <v>#DIV/0!</v>
      </c>
      <c r="AQ27" s="163" t="e">
        <f t="shared" si="63"/>
        <v>#DIV/0!</v>
      </c>
      <c r="AR27" s="163" t="e">
        <f t="shared" si="64"/>
        <v>#DIV/0!</v>
      </c>
      <c r="AS27" s="163" t="e">
        <f t="shared" si="65"/>
        <v>#DIV/0!</v>
      </c>
      <c r="AT27" s="163" t="e">
        <f t="shared" si="66"/>
        <v>#DIV/0!</v>
      </c>
      <c r="AU27" s="163">
        <f t="shared" si="67"/>
        <v>3555.8418508287291</v>
      </c>
      <c r="AV27" s="163" t="e">
        <f t="shared" si="68"/>
        <v>#DIV/0!</v>
      </c>
      <c r="AW27" s="163" t="e">
        <f t="shared" si="69"/>
        <v>#DIV/0!</v>
      </c>
      <c r="AX27" s="163" t="e">
        <f t="shared" si="70"/>
        <v>#DIV/0!</v>
      </c>
      <c r="AY27" s="163">
        <f>AI27/'Приложение 1.1'!J25</f>
        <v>0</v>
      </c>
      <c r="AZ27" s="163">
        <v>766.59</v>
      </c>
      <c r="BA27" s="163">
        <v>2173.62</v>
      </c>
      <c r="BB27" s="163">
        <v>891.36</v>
      </c>
      <c r="BC27" s="163">
        <v>860.72</v>
      </c>
      <c r="BD27" s="163">
        <v>1699.83</v>
      </c>
      <c r="BE27" s="163">
        <v>1134.04</v>
      </c>
      <c r="BF27" s="163">
        <v>2338035</v>
      </c>
      <c r="BG27" s="163">
        <f t="shared" si="71"/>
        <v>4837.9799999999996</v>
      </c>
      <c r="BH27" s="163">
        <v>9186</v>
      </c>
      <c r="BI27" s="163">
        <v>3559.09</v>
      </c>
      <c r="BJ27" s="163">
        <v>6295.55</v>
      </c>
      <c r="BK27" s="163">
        <f t="shared" si="72"/>
        <v>934101.09</v>
      </c>
      <c r="BL27" s="164" t="str">
        <f t="shared" si="73"/>
        <v xml:space="preserve"> </v>
      </c>
      <c r="BM27" s="164" t="e">
        <f t="shared" si="74"/>
        <v>#DIV/0!</v>
      </c>
      <c r="BN27" s="164" t="e">
        <f t="shared" si="75"/>
        <v>#DIV/0!</v>
      </c>
      <c r="BO27" s="164" t="e">
        <f t="shared" si="76"/>
        <v>#DIV/0!</v>
      </c>
      <c r="BP27" s="164" t="e">
        <f t="shared" si="77"/>
        <v>#DIV/0!</v>
      </c>
      <c r="BQ27" s="164" t="e">
        <f t="shared" si="78"/>
        <v>#DIV/0!</v>
      </c>
      <c r="BR27" s="164" t="e">
        <f t="shared" si="79"/>
        <v>#DIV/0!</v>
      </c>
      <c r="BS27" s="164" t="str">
        <f t="shared" si="80"/>
        <v xml:space="preserve"> </v>
      </c>
      <c r="BT27" s="164" t="e">
        <f t="shared" si="81"/>
        <v>#DIV/0!</v>
      </c>
      <c r="BU27" s="164" t="e">
        <f t="shared" si="82"/>
        <v>#DIV/0!</v>
      </c>
      <c r="BV27" s="164" t="e">
        <f t="shared" si="83"/>
        <v>#DIV/0!</v>
      </c>
      <c r="BW27" s="164" t="str">
        <f t="shared" si="84"/>
        <v xml:space="preserve"> </v>
      </c>
      <c r="BY27" s="162">
        <f t="shared" si="85"/>
        <v>3.7034844874271542</v>
      </c>
      <c r="BZ27" s="165">
        <f t="shared" si="86"/>
        <v>1.8610475742069021</v>
      </c>
      <c r="CA27" s="166">
        <f t="shared" si="87"/>
        <v>3765.3668991712702</v>
      </c>
      <c r="CB27" s="163">
        <f t="shared" si="88"/>
        <v>5055.6899999999996</v>
      </c>
      <c r="CC27" s="17" t="str">
        <f t="shared" si="89"/>
        <v xml:space="preserve"> </v>
      </c>
    </row>
    <row r="28" spans="1:82" s="18" customFormat="1" ht="9" customHeight="1" x14ac:dyDescent="0.2">
      <c r="A28" s="153">
        <v>5</v>
      </c>
      <c r="B28" s="84" t="s">
        <v>108</v>
      </c>
      <c r="C28" s="88">
        <v>1529.4</v>
      </c>
      <c r="D28" s="167"/>
      <c r="E28" s="177"/>
      <c r="F28" s="177"/>
      <c r="G28" s="65">
        <f t="shared" si="90"/>
        <v>3627761.19</v>
      </c>
      <c r="H28" s="149">
        <f t="shared" si="91"/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149">
        <v>0</v>
      </c>
      <c r="O28" s="149">
        <v>0</v>
      </c>
      <c r="P28" s="149">
        <v>0</v>
      </c>
      <c r="Q28" s="149">
        <v>0</v>
      </c>
      <c r="R28" s="149">
        <v>0</v>
      </c>
      <c r="S28" s="149">
        <v>0</v>
      </c>
      <c r="T28" s="45">
        <v>0</v>
      </c>
      <c r="U28" s="149">
        <v>0</v>
      </c>
      <c r="V28" s="177" t="s">
        <v>112</v>
      </c>
      <c r="W28" s="156">
        <v>842.1</v>
      </c>
      <c r="X28" s="149">
        <v>3464565</v>
      </c>
      <c r="Y28" s="156">
        <v>0</v>
      </c>
      <c r="Z28" s="156">
        <v>0</v>
      </c>
      <c r="AA28" s="156">
        <v>0</v>
      </c>
      <c r="AB28" s="156">
        <v>0</v>
      </c>
      <c r="AC28" s="156">
        <v>0</v>
      </c>
      <c r="AD28" s="156">
        <v>0</v>
      </c>
      <c r="AE28" s="156">
        <v>0</v>
      </c>
      <c r="AF28" s="156">
        <v>0</v>
      </c>
      <c r="AG28" s="156">
        <v>0</v>
      </c>
      <c r="AH28" s="156">
        <v>0</v>
      </c>
      <c r="AI28" s="156">
        <v>0</v>
      </c>
      <c r="AJ28" s="156">
        <v>108615.52</v>
      </c>
      <c r="AK28" s="156">
        <v>54580.67</v>
      </c>
      <c r="AL28" s="156">
        <v>0</v>
      </c>
      <c r="AN28" s="163">
        <f>I28/'Приложение 1.1'!I26</f>
        <v>0</v>
      </c>
      <c r="AO28" s="163" t="e">
        <f t="shared" si="61"/>
        <v>#DIV/0!</v>
      </c>
      <c r="AP28" s="163" t="e">
        <f t="shared" si="62"/>
        <v>#DIV/0!</v>
      </c>
      <c r="AQ28" s="163" t="e">
        <f t="shared" si="63"/>
        <v>#DIV/0!</v>
      </c>
      <c r="AR28" s="163" t="e">
        <f t="shared" si="64"/>
        <v>#DIV/0!</v>
      </c>
      <c r="AS28" s="163" t="e">
        <f t="shared" si="65"/>
        <v>#DIV/0!</v>
      </c>
      <c r="AT28" s="163" t="e">
        <f t="shared" si="66"/>
        <v>#DIV/0!</v>
      </c>
      <c r="AU28" s="163">
        <f t="shared" si="67"/>
        <v>4114.1966512290701</v>
      </c>
      <c r="AV28" s="163" t="e">
        <f t="shared" si="68"/>
        <v>#DIV/0!</v>
      </c>
      <c r="AW28" s="163" t="e">
        <f t="shared" si="69"/>
        <v>#DIV/0!</v>
      </c>
      <c r="AX28" s="163" t="e">
        <f t="shared" si="70"/>
        <v>#DIV/0!</v>
      </c>
      <c r="AY28" s="163">
        <f>AI28/'Приложение 1.1'!J26</f>
        <v>0</v>
      </c>
      <c r="AZ28" s="163">
        <v>766.59</v>
      </c>
      <c r="BA28" s="163">
        <v>2173.62</v>
      </c>
      <c r="BB28" s="163">
        <v>891.36</v>
      </c>
      <c r="BC28" s="163">
        <v>860.72</v>
      </c>
      <c r="BD28" s="163">
        <v>1699.83</v>
      </c>
      <c r="BE28" s="163">
        <v>1134.04</v>
      </c>
      <c r="BF28" s="163">
        <v>2338035</v>
      </c>
      <c r="BG28" s="163">
        <f t="shared" si="71"/>
        <v>4644</v>
      </c>
      <c r="BH28" s="163">
        <v>9186</v>
      </c>
      <c r="BI28" s="163">
        <v>3559.09</v>
      </c>
      <c r="BJ28" s="163">
        <v>6295.55</v>
      </c>
      <c r="BK28" s="163">
        <f t="shared" si="72"/>
        <v>934101.09</v>
      </c>
      <c r="BL28" s="164" t="str">
        <f t="shared" si="73"/>
        <v xml:space="preserve"> </v>
      </c>
      <c r="BM28" s="164" t="e">
        <f t="shared" si="74"/>
        <v>#DIV/0!</v>
      </c>
      <c r="BN28" s="164" t="e">
        <f t="shared" si="75"/>
        <v>#DIV/0!</v>
      </c>
      <c r="BO28" s="164" t="e">
        <f t="shared" si="76"/>
        <v>#DIV/0!</v>
      </c>
      <c r="BP28" s="164" t="e">
        <f t="shared" si="77"/>
        <v>#DIV/0!</v>
      </c>
      <c r="BQ28" s="164" t="e">
        <f t="shared" si="78"/>
        <v>#DIV/0!</v>
      </c>
      <c r="BR28" s="164" t="e">
        <f t="shared" si="79"/>
        <v>#DIV/0!</v>
      </c>
      <c r="BS28" s="164" t="str">
        <f t="shared" si="80"/>
        <v xml:space="preserve"> </v>
      </c>
      <c r="BT28" s="164" t="e">
        <f t="shared" si="81"/>
        <v>#DIV/0!</v>
      </c>
      <c r="BU28" s="164" t="e">
        <f t="shared" si="82"/>
        <v>#DIV/0!</v>
      </c>
      <c r="BV28" s="164" t="e">
        <f t="shared" si="83"/>
        <v>#DIV/0!</v>
      </c>
      <c r="BW28" s="164" t="str">
        <f t="shared" si="84"/>
        <v xml:space="preserve"> </v>
      </c>
      <c r="BY28" s="162">
        <f t="shared" si="85"/>
        <v>2.9940096470352282</v>
      </c>
      <c r="BZ28" s="165">
        <f t="shared" si="86"/>
        <v>1.5045276450515199</v>
      </c>
      <c r="CA28" s="166">
        <f t="shared" si="87"/>
        <v>4307.9933380833627</v>
      </c>
      <c r="CB28" s="163">
        <f t="shared" si="88"/>
        <v>4852.9799999999996</v>
      </c>
      <c r="CC28" s="17" t="str">
        <f t="shared" si="89"/>
        <v xml:space="preserve"> </v>
      </c>
      <c r="CD28" s="176">
        <f>CA28-CB28</f>
        <v>-544.98666191663688</v>
      </c>
    </row>
    <row r="29" spans="1:82" s="18" customFormat="1" ht="9" customHeight="1" x14ac:dyDescent="0.2">
      <c r="A29" s="153">
        <v>6</v>
      </c>
      <c r="B29" s="84" t="s">
        <v>109</v>
      </c>
      <c r="C29" s="88">
        <v>1518.2</v>
      </c>
      <c r="D29" s="167"/>
      <c r="E29" s="177"/>
      <c r="F29" s="177"/>
      <c r="G29" s="65">
        <f t="shared" si="90"/>
        <v>4227823.6900000004</v>
      </c>
      <c r="H29" s="149">
        <f t="shared" si="91"/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149">
        <v>0</v>
      </c>
      <c r="O29" s="149">
        <v>0</v>
      </c>
      <c r="P29" s="149">
        <v>0</v>
      </c>
      <c r="Q29" s="149">
        <v>0</v>
      </c>
      <c r="R29" s="149">
        <v>0</v>
      </c>
      <c r="S29" s="149">
        <v>0</v>
      </c>
      <c r="T29" s="45">
        <v>0</v>
      </c>
      <c r="U29" s="149">
        <v>0</v>
      </c>
      <c r="V29" s="177" t="s">
        <v>112</v>
      </c>
      <c r="W29" s="156">
        <v>911</v>
      </c>
      <c r="X29" s="149">
        <v>4064610.3</v>
      </c>
      <c r="Y29" s="156">
        <v>0</v>
      </c>
      <c r="Z29" s="156">
        <v>0</v>
      </c>
      <c r="AA29" s="156">
        <v>0</v>
      </c>
      <c r="AB29" s="156">
        <v>0</v>
      </c>
      <c r="AC29" s="156">
        <v>0</v>
      </c>
      <c r="AD29" s="156">
        <v>0</v>
      </c>
      <c r="AE29" s="156">
        <v>0</v>
      </c>
      <c r="AF29" s="156">
        <v>0</v>
      </c>
      <c r="AG29" s="156">
        <v>0</v>
      </c>
      <c r="AH29" s="156">
        <v>0</v>
      </c>
      <c r="AI29" s="156">
        <v>0</v>
      </c>
      <c r="AJ29" s="156">
        <v>108626.97</v>
      </c>
      <c r="AK29" s="156">
        <v>54586.42</v>
      </c>
      <c r="AL29" s="156">
        <v>0</v>
      </c>
      <c r="AN29" s="163">
        <f>I29/'Приложение 1.1'!I27</f>
        <v>0</v>
      </c>
      <c r="AO29" s="163" t="e">
        <f t="shared" si="61"/>
        <v>#DIV/0!</v>
      </c>
      <c r="AP29" s="163" t="e">
        <f t="shared" si="62"/>
        <v>#DIV/0!</v>
      </c>
      <c r="AQ29" s="163" t="e">
        <f t="shared" si="63"/>
        <v>#DIV/0!</v>
      </c>
      <c r="AR29" s="163" t="e">
        <f t="shared" si="64"/>
        <v>#DIV/0!</v>
      </c>
      <c r="AS29" s="163" t="e">
        <f t="shared" si="65"/>
        <v>#DIV/0!</v>
      </c>
      <c r="AT29" s="163" t="e">
        <f t="shared" si="66"/>
        <v>#DIV/0!</v>
      </c>
      <c r="AU29" s="163">
        <f t="shared" si="67"/>
        <v>4461.7017563117452</v>
      </c>
      <c r="AV29" s="163" t="e">
        <f t="shared" si="68"/>
        <v>#DIV/0!</v>
      </c>
      <c r="AW29" s="163" t="e">
        <f t="shared" si="69"/>
        <v>#DIV/0!</v>
      </c>
      <c r="AX29" s="163" t="e">
        <f t="shared" si="70"/>
        <v>#DIV/0!</v>
      </c>
      <c r="AY29" s="163">
        <f>AI29/'Приложение 1.1'!J27</f>
        <v>0</v>
      </c>
      <c r="AZ29" s="163">
        <v>766.59</v>
      </c>
      <c r="BA29" s="163">
        <v>2173.62</v>
      </c>
      <c r="BB29" s="163">
        <v>891.36</v>
      </c>
      <c r="BC29" s="163">
        <v>860.72</v>
      </c>
      <c r="BD29" s="163">
        <v>1699.83</v>
      </c>
      <c r="BE29" s="163">
        <v>1134.04</v>
      </c>
      <c r="BF29" s="163">
        <v>2338035</v>
      </c>
      <c r="BG29" s="163">
        <f t="shared" si="71"/>
        <v>4644</v>
      </c>
      <c r="BH29" s="163">
        <v>9186</v>
      </c>
      <c r="BI29" s="163">
        <v>3559.09</v>
      </c>
      <c r="BJ29" s="163">
        <v>6295.55</v>
      </c>
      <c r="BK29" s="163">
        <f t="shared" si="72"/>
        <v>934101.09</v>
      </c>
      <c r="BL29" s="164" t="str">
        <f t="shared" si="73"/>
        <v xml:space="preserve"> </v>
      </c>
      <c r="BM29" s="164" t="e">
        <f t="shared" si="74"/>
        <v>#DIV/0!</v>
      </c>
      <c r="BN29" s="164" t="e">
        <f t="shared" si="75"/>
        <v>#DIV/0!</v>
      </c>
      <c r="BO29" s="164" t="e">
        <f t="shared" si="76"/>
        <v>#DIV/0!</v>
      </c>
      <c r="BP29" s="164" t="e">
        <f t="shared" si="77"/>
        <v>#DIV/0!</v>
      </c>
      <c r="BQ29" s="164" t="e">
        <f t="shared" si="78"/>
        <v>#DIV/0!</v>
      </c>
      <c r="BR29" s="164" t="e">
        <f t="shared" si="79"/>
        <v>#DIV/0!</v>
      </c>
      <c r="BS29" s="164" t="str">
        <f t="shared" si="80"/>
        <v xml:space="preserve"> </v>
      </c>
      <c r="BT29" s="164" t="e">
        <f t="shared" si="81"/>
        <v>#DIV/0!</v>
      </c>
      <c r="BU29" s="164" t="e">
        <f t="shared" si="82"/>
        <v>#DIV/0!</v>
      </c>
      <c r="BV29" s="164" t="e">
        <f t="shared" si="83"/>
        <v>#DIV/0!</v>
      </c>
      <c r="BW29" s="164" t="str">
        <f t="shared" si="84"/>
        <v xml:space="preserve"> </v>
      </c>
      <c r="BY29" s="162">
        <f t="shared" si="85"/>
        <v>2.5693353830466852</v>
      </c>
      <c r="BZ29" s="165">
        <f t="shared" si="86"/>
        <v>1.2911233770015607</v>
      </c>
      <c r="CA29" s="166">
        <f t="shared" si="87"/>
        <v>4640.8602524698135</v>
      </c>
      <c r="CB29" s="163">
        <f t="shared" si="88"/>
        <v>4852.9799999999996</v>
      </c>
      <c r="CC29" s="17" t="str">
        <f t="shared" si="89"/>
        <v xml:space="preserve"> </v>
      </c>
      <c r="CD29" s="176">
        <f>CA29-CB29</f>
        <v>-212.11974753018603</v>
      </c>
    </row>
    <row r="30" spans="1:82" s="18" customFormat="1" ht="9" customHeight="1" x14ac:dyDescent="0.2">
      <c r="A30" s="153">
        <v>7</v>
      </c>
      <c r="B30" s="84" t="s">
        <v>110</v>
      </c>
      <c r="C30" s="88">
        <v>1790.8</v>
      </c>
      <c r="D30" s="167"/>
      <c r="E30" s="177"/>
      <c r="F30" s="177"/>
      <c r="G30" s="65">
        <f t="shared" si="90"/>
        <v>4900318.6500000004</v>
      </c>
      <c r="H30" s="149">
        <f t="shared" si="91"/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149">
        <v>0</v>
      </c>
      <c r="O30" s="149">
        <v>0</v>
      </c>
      <c r="P30" s="149">
        <v>0</v>
      </c>
      <c r="Q30" s="149">
        <v>0</v>
      </c>
      <c r="R30" s="149">
        <v>0</v>
      </c>
      <c r="S30" s="149">
        <v>0</v>
      </c>
      <c r="T30" s="45">
        <v>0</v>
      </c>
      <c r="U30" s="149">
        <v>0</v>
      </c>
      <c r="V30" s="177" t="s">
        <v>112</v>
      </c>
      <c r="W30" s="156">
        <v>1051</v>
      </c>
      <c r="X30" s="149">
        <v>4706017</v>
      </c>
      <c r="Y30" s="156">
        <v>0</v>
      </c>
      <c r="Z30" s="156">
        <v>0</v>
      </c>
      <c r="AA30" s="156">
        <v>0</v>
      </c>
      <c r="AB30" s="156">
        <v>0</v>
      </c>
      <c r="AC30" s="156">
        <v>0</v>
      </c>
      <c r="AD30" s="156">
        <v>0</v>
      </c>
      <c r="AE30" s="156">
        <v>0</v>
      </c>
      <c r="AF30" s="156">
        <v>0</v>
      </c>
      <c r="AG30" s="156">
        <v>0</v>
      </c>
      <c r="AH30" s="156">
        <v>0</v>
      </c>
      <c r="AI30" s="156">
        <v>0</v>
      </c>
      <c r="AJ30" s="156">
        <v>129317.82</v>
      </c>
      <c r="AK30" s="156">
        <v>64983.83</v>
      </c>
      <c r="AL30" s="156">
        <v>0</v>
      </c>
      <c r="AN30" s="163">
        <f>I30/'Приложение 1.1'!I28</f>
        <v>0</v>
      </c>
      <c r="AO30" s="163" t="e">
        <f t="shared" si="61"/>
        <v>#DIV/0!</v>
      </c>
      <c r="AP30" s="163" t="e">
        <f t="shared" si="62"/>
        <v>#DIV/0!</v>
      </c>
      <c r="AQ30" s="163" t="e">
        <f t="shared" si="63"/>
        <v>#DIV/0!</v>
      </c>
      <c r="AR30" s="163" t="e">
        <f t="shared" si="64"/>
        <v>#DIV/0!</v>
      </c>
      <c r="AS30" s="163" t="e">
        <f t="shared" si="65"/>
        <v>#DIV/0!</v>
      </c>
      <c r="AT30" s="163" t="e">
        <f t="shared" si="66"/>
        <v>#DIV/0!</v>
      </c>
      <c r="AU30" s="163">
        <f t="shared" si="67"/>
        <v>4477.6565176022832</v>
      </c>
      <c r="AV30" s="163" t="e">
        <f t="shared" si="68"/>
        <v>#DIV/0!</v>
      </c>
      <c r="AW30" s="163" t="e">
        <f t="shared" si="69"/>
        <v>#DIV/0!</v>
      </c>
      <c r="AX30" s="163" t="e">
        <f t="shared" si="70"/>
        <v>#DIV/0!</v>
      </c>
      <c r="AY30" s="163">
        <f>AI30/'Приложение 1.1'!J28</f>
        <v>0</v>
      </c>
      <c r="AZ30" s="163">
        <v>766.59</v>
      </c>
      <c r="BA30" s="163">
        <v>2173.62</v>
      </c>
      <c r="BB30" s="163">
        <v>891.36</v>
      </c>
      <c r="BC30" s="163">
        <v>860.72</v>
      </c>
      <c r="BD30" s="163">
        <v>1699.83</v>
      </c>
      <c r="BE30" s="163">
        <v>1134.04</v>
      </c>
      <c r="BF30" s="163">
        <v>2338035</v>
      </c>
      <c r="BG30" s="163">
        <f t="shared" si="71"/>
        <v>4644</v>
      </c>
      <c r="BH30" s="163">
        <v>9186</v>
      </c>
      <c r="BI30" s="163">
        <v>3559.09</v>
      </c>
      <c r="BJ30" s="163">
        <v>6295.55</v>
      </c>
      <c r="BK30" s="163">
        <f t="shared" si="72"/>
        <v>934101.09</v>
      </c>
      <c r="BL30" s="164" t="str">
        <f t="shared" si="73"/>
        <v xml:space="preserve"> </v>
      </c>
      <c r="BM30" s="164" t="e">
        <f t="shared" si="74"/>
        <v>#DIV/0!</v>
      </c>
      <c r="BN30" s="164" t="e">
        <f t="shared" si="75"/>
        <v>#DIV/0!</v>
      </c>
      <c r="BO30" s="164" t="e">
        <f t="shared" si="76"/>
        <v>#DIV/0!</v>
      </c>
      <c r="BP30" s="164" t="e">
        <f t="shared" si="77"/>
        <v>#DIV/0!</v>
      </c>
      <c r="BQ30" s="164" t="e">
        <f t="shared" si="78"/>
        <v>#DIV/0!</v>
      </c>
      <c r="BR30" s="164" t="e">
        <f t="shared" si="79"/>
        <v>#DIV/0!</v>
      </c>
      <c r="BS30" s="164" t="str">
        <f t="shared" si="80"/>
        <v xml:space="preserve"> </v>
      </c>
      <c r="BT30" s="164" t="e">
        <f t="shared" si="81"/>
        <v>#DIV/0!</v>
      </c>
      <c r="BU30" s="164" t="e">
        <f t="shared" si="82"/>
        <v>#DIV/0!</v>
      </c>
      <c r="BV30" s="164" t="e">
        <f t="shared" si="83"/>
        <v>#DIV/0!</v>
      </c>
      <c r="BW30" s="164" t="str">
        <f t="shared" si="84"/>
        <v xml:space="preserve"> </v>
      </c>
      <c r="BY30" s="162">
        <f t="shared" si="85"/>
        <v>2.6389675699966983</v>
      </c>
      <c r="BZ30" s="165">
        <f t="shared" si="86"/>
        <v>1.3261143742152359</v>
      </c>
      <c r="CA30" s="166">
        <f t="shared" si="87"/>
        <v>4662.5296384395815</v>
      </c>
      <c r="CB30" s="163">
        <f t="shared" si="88"/>
        <v>4852.9799999999996</v>
      </c>
      <c r="CC30" s="17" t="str">
        <f t="shared" si="89"/>
        <v xml:space="preserve"> </v>
      </c>
    </row>
    <row r="31" spans="1:82" s="18" customFormat="1" ht="9" customHeight="1" x14ac:dyDescent="0.2">
      <c r="A31" s="153">
        <v>8</v>
      </c>
      <c r="B31" s="79" t="s">
        <v>101</v>
      </c>
      <c r="C31" s="96">
        <v>1510.5</v>
      </c>
      <c r="D31" s="167"/>
      <c r="E31" s="170"/>
      <c r="F31" s="170"/>
      <c r="G31" s="83">
        <f>ROUND(AB31+AJ31+AK31,2)</f>
        <v>6400259.46</v>
      </c>
      <c r="H31" s="149">
        <f t="shared" si="91"/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149">
        <v>0</v>
      </c>
      <c r="O31" s="149">
        <v>0</v>
      </c>
      <c r="P31" s="149">
        <v>0</v>
      </c>
      <c r="Q31" s="149">
        <v>0</v>
      </c>
      <c r="R31" s="149">
        <v>0</v>
      </c>
      <c r="S31" s="149">
        <v>0</v>
      </c>
      <c r="T31" s="45">
        <v>0</v>
      </c>
      <c r="U31" s="149">
        <v>0</v>
      </c>
      <c r="V31" s="170"/>
      <c r="W31" s="149">
        <v>0</v>
      </c>
      <c r="X31" s="156">
        <v>0</v>
      </c>
      <c r="Y31" s="156">
        <v>0</v>
      </c>
      <c r="Z31" s="156">
        <v>0</v>
      </c>
      <c r="AA31" s="156">
        <v>773.27</v>
      </c>
      <c r="AB31" s="156">
        <v>6165983</v>
      </c>
      <c r="AC31" s="156">
        <v>0</v>
      </c>
      <c r="AD31" s="156">
        <v>0</v>
      </c>
      <c r="AE31" s="156">
        <v>0</v>
      </c>
      <c r="AF31" s="156">
        <v>0</v>
      </c>
      <c r="AG31" s="156">
        <v>0</v>
      </c>
      <c r="AH31" s="156">
        <v>0</v>
      </c>
      <c r="AI31" s="156">
        <v>0</v>
      </c>
      <c r="AJ31" s="156">
        <v>160568.85</v>
      </c>
      <c r="AK31" s="156">
        <v>73707.61</v>
      </c>
      <c r="AL31" s="156">
        <v>0</v>
      </c>
      <c r="AN31" s="163">
        <f>I31/'Приложение 1.1'!I29</f>
        <v>0</v>
      </c>
      <c r="AO31" s="163" t="e">
        <f t="shared" si="61"/>
        <v>#DIV/0!</v>
      </c>
      <c r="AP31" s="163" t="e">
        <f t="shared" si="62"/>
        <v>#DIV/0!</v>
      </c>
      <c r="AQ31" s="163" t="e">
        <f t="shared" si="63"/>
        <v>#DIV/0!</v>
      </c>
      <c r="AR31" s="163" t="e">
        <f t="shared" si="64"/>
        <v>#DIV/0!</v>
      </c>
      <c r="AS31" s="163" t="e">
        <f t="shared" si="65"/>
        <v>#DIV/0!</v>
      </c>
      <c r="AT31" s="163" t="e">
        <f t="shared" si="66"/>
        <v>#DIV/0!</v>
      </c>
      <c r="AU31" s="163" t="e">
        <f t="shared" si="67"/>
        <v>#DIV/0!</v>
      </c>
      <c r="AV31" s="163" t="e">
        <f t="shared" si="68"/>
        <v>#DIV/0!</v>
      </c>
      <c r="AW31" s="163">
        <f t="shared" si="69"/>
        <v>7973.9069147904356</v>
      </c>
      <c r="AX31" s="163" t="e">
        <f t="shared" si="70"/>
        <v>#DIV/0!</v>
      </c>
      <c r="AY31" s="163">
        <f>AI31/'Приложение 1.1'!J29</f>
        <v>0</v>
      </c>
      <c r="AZ31" s="163">
        <v>766.59</v>
      </c>
      <c r="BA31" s="163">
        <v>2173.62</v>
      </c>
      <c r="BB31" s="163">
        <v>891.36</v>
      </c>
      <c r="BC31" s="163">
        <v>860.72</v>
      </c>
      <c r="BD31" s="163">
        <v>1699.83</v>
      </c>
      <c r="BE31" s="163">
        <v>1134.04</v>
      </c>
      <c r="BF31" s="163">
        <v>2338035</v>
      </c>
      <c r="BG31" s="163">
        <f t="shared" si="71"/>
        <v>4644</v>
      </c>
      <c r="BH31" s="163">
        <v>9186</v>
      </c>
      <c r="BI31" s="163">
        <v>8933.67</v>
      </c>
      <c r="BJ31" s="163">
        <v>6295.55</v>
      </c>
      <c r="BK31" s="163">
        <f t="shared" si="72"/>
        <v>934101.09</v>
      </c>
      <c r="BL31" s="164" t="str">
        <f t="shared" si="73"/>
        <v xml:space="preserve"> </v>
      </c>
      <c r="BM31" s="164" t="e">
        <f t="shared" si="74"/>
        <v>#DIV/0!</v>
      </c>
      <c r="BN31" s="164" t="e">
        <f t="shared" si="75"/>
        <v>#DIV/0!</v>
      </c>
      <c r="BO31" s="164" t="e">
        <f t="shared" si="76"/>
        <v>#DIV/0!</v>
      </c>
      <c r="BP31" s="164" t="e">
        <f t="shared" si="77"/>
        <v>#DIV/0!</v>
      </c>
      <c r="BQ31" s="164" t="e">
        <f t="shared" si="78"/>
        <v>#DIV/0!</v>
      </c>
      <c r="BR31" s="164" t="e">
        <f t="shared" si="79"/>
        <v>#DIV/0!</v>
      </c>
      <c r="BS31" s="164" t="e">
        <f t="shared" si="80"/>
        <v>#DIV/0!</v>
      </c>
      <c r="BT31" s="164" t="e">
        <f t="shared" si="81"/>
        <v>#DIV/0!</v>
      </c>
      <c r="BU31" s="164" t="str">
        <f t="shared" si="82"/>
        <v xml:space="preserve"> </v>
      </c>
      <c r="BV31" s="164" t="e">
        <f t="shared" si="83"/>
        <v>#DIV/0!</v>
      </c>
      <c r="BW31" s="164" t="str">
        <f t="shared" si="84"/>
        <v xml:space="preserve"> </v>
      </c>
      <c r="BY31" s="162">
        <f t="shared" si="85"/>
        <v>2.5087865734743198</v>
      </c>
      <c r="BZ31" s="165">
        <f t="shared" si="86"/>
        <v>1.1516347182587501</v>
      </c>
      <c r="CA31" s="166" t="e">
        <f t="shared" si="87"/>
        <v>#DIV/0!</v>
      </c>
      <c r="CB31" s="163">
        <f t="shared" si="88"/>
        <v>4852.9799999999996</v>
      </c>
      <c r="CC31" s="17" t="e">
        <f t="shared" si="89"/>
        <v>#DIV/0!</v>
      </c>
    </row>
    <row r="32" spans="1:82" s="18" customFormat="1" ht="9" customHeight="1" x14ac:dyDescent="0.2">
      <c r="A32" s="153">
        <v>9</v>
      </c>
      <c r="B32" s="79" t="s">
        <v>195</v>
      </c>
      <c r="C32" s="96"/>
      <c r="D32" s="167"/>
      <c r="E32" s="170"/>
      <c r="F32" s="170"/>
      <c r="G32" s="65">
        <f>ROUND((U32+AJ32+AK32),2)</f>
        <v>7091133.6299999999</v>
      </c>
      <c r="H32" s="149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149">
        <v>0</v>
      </c>
      <c r="O32" s="149">
        <v>0</v>
      </c>
      <c r="P32" s="149">
        <v>0</v>
      </c>
      <c r="Q32" s="149">
        <v>0</v>
      </c>
      <c r="R32" s="149">
        <v>0</v>
      </c>
      <c r="S32" s="149">
        <v>0</v>
      </c>
      <c r="T32" s="45">
        <v>3</v>
      </c>
      <c r="U32" s="149">
        <v>6762394.7999999998</v>
      </c>
      <c r="V32" s="168"/>
      <c r="W32" s="156">
        <v>0</v>
      </c>
      <c r="X32" s="149">
        <v>0</v>
      </c>
      <c r="Y32" s="156">
        <v>0</v>
      </c>
      <c r="Z32" s="156">
        <v>0</v>
      </c>
      <c r="AA32" s="156">
        <v>0</v>
      </c>
      <c r="AB32" s="156">
        <v>0</v>
      </c>
      <c r="AC32" s="156">
        <v>0</v>
      </c>
      <c r="AD32" s="156">
        <v>0</v>
      </c>
      <c r="AE32" s="156">
        <v>0</v>
      </c>
      <c r="AF32" s="156">
        <v>0</v>
      </c>
      <c r="AG32" s="156">
        <v>0</v>
      </c>
      <c r="AH32" s="156">
        <v>0</v>
      </c>
      <c r="AI32" s="156">
        <v>0</v>
      </c>
      <c r="AJ32" s="156">
        <v>218792.73</v>
      </c>
      <c r="AK32" s="156">
        <v>109946.1</v>
      </c>
      <c r="AL32" s="156">
        <v>0</v>
      </c>
      <c r="AN32" s="163">
        <f>I32/'Приложение 1.1'!I30</f>
        <v>0</v>
      </c>
      <c r="AO32" s="163" t="e">
        <f t="shared" si="61"/>
        <v>#DIV/0!</v>
      </c>
      <c r="AP32" s="163" t="e">
        <f t="shared" si="62"/>
        <v>#DIV/0!</v>
      </c>
      <c r="AQ32" s="163" t="e">
        <f t="shared" si="63"/>
        <v>#DIV/0!</v>
      </c>
      <c r="AR32" s="163" t="e">
        <f t="shared" si="64"/>
        <v>#DIV/0!</v>
      </c>
      <c r="AS32" s="163" t="e">
        <f t="shared" si="65"/>
        <v>#DIV/0!</v>
      </c>
      <c r="AT32" s="163">
        <f t="shared" si="66"/>
        <v>2254131.6</v>
      </c>
      <c r="AU32" s="163" t="e">
        <f t="shared" si="67"/>
        <v>#DIV/0!</v>
      </c>
      <c r="AV32" s="163" t="e">
        <f t="shared" si="68"/>
        <v>#DIV/0!</v>
      </c>
      <c r="AW32" s="163" t="e">
        <f t="shared" si="69"/>
        <v>#DIV/0!</v>
      </c>
      <c r="AX32" s="163" t="e">
        <f t="shared" si="70"/>
        <v>#DIV/0!</v>
      </c>
      <c r="AY32" s="163">
        <f>AI32/'Приложение 1.1'!J30</f>
        <v>0</v>
      </c>
      <c r="AZ32" s="163">
        <v>766.59</v>
      </c>
      <c r="BA32" s="163">
        <v>2173.62</v>
      </c>
      <c r="BB32" s="163">
        <v>891.36</v>
      </c>
      <c r="BC32" s="163">
        <v>860.72</v>
      </c>
      <c r="BD32" s="163">
        <v>1699.83</v>
      </c>
      <c r="BE32" s="163">
        <v>1134.04</v>
      </c>
      <c r="BF32" s="163">
        <v>2338035</v>
      </c>
      <c r="BG32" s="163">
        <f t="shared" si="71"/>
        <v>4644</v>
      </c>
      <c r="BH32" s="163">
        <v>9186</v>
      </c>
      <c r="BI32" s="163">
        <v>3559.09</v>
      </c>
      <c r="BJ32" s="163">
        <v>6295.55</v>
      </c>
      <c r="BK32" s="163">
        <f t="shared" si="72"/>
        <v>934101.09</v>
      </c>
      <c r="BL32" s="164" t="str">
        <f t="shared" si="73"/>
        <v xml:space="preserve"> </v>
      </c>
      <c r="BM32" s="164" t="e">
        <f t="shared" si="74"/>
        <v>#DIV/0!</v>
      </c>
      <c r="BN32" s="164" t="e">
        <f t="shared" si="75"/>
        <v>#DIV/0!</v>
      </c>
      <c r="BO32" s="164" t="e">
        <f t="shared" si="76"/>
        <v>#DIV/0!</v>
      </c>
      <c r="BP32" s="164" t="e">
        <f t="shared" si="77"/>
        <v>#DIV/0!</v>
      </c>
      <c r="BQ32" s="164" t="e">
        <f t="shared" si="78"/>
        <v>#DIV/0!</v>
      </c>
      <c r="BR32" s="164" t="str">
        <f t="shared" si="79"/>
        <v xml:space="preserve"> </v>
      </c>
      <c r="BS32" s="164" t="e">
        <f t="shared" si="80"/>
        <v>#DIV/0!</v>
      </c>
      <c r="BT32" s="164" t="e">
        <f t="shared" si="81"/>
        <v>#DIV/0!</v>
      </c>
      <c r="BU32" s="164" t="e">
        <f t="shared" si="82"/>
        <v>#DIV/0!</v>
      </c>
      <c r="BV32" s="164" t="e">
        <f t="shared" si="83"/>
        <v>#DIV/0!</v>
      </c>
      <c r="BW32" s="164" t="str">
        <f t="shared" si="84"/>
        <v xml:space="preserve"> </v>
      </c>
      <c r="BY32" s="162">
        <f t="shared" si="85"/>
        <v>3.0854407971437428</v>
      </c>
      <c r="BZ32" s="165">
        <f t="shared" si="86"/>
        <v>1.5504728261622114</v>
      </c>
      <c r="CA32" s="166" t="e">
        <f t="shared" si="87"/>
        <v>#DIV/0!</v>
      </c>
      <c r="CB32" s="163">
        <f t="shared" si="88"/>
        <v>4852.9799999999996</v>
      </c>
      <c r="CC32" s="17" t="e">
        <f t="shared" si="89"/>
        <v>#DIV/0!</v>
      </c>
    </row>
    <row r="33" spans="1:81" s="18" customFormat="1" ht="9" customHeight="1" x14ac:dyDescent="0.2">
      <c r="A33" s="153">
        <v>10</v>
      </c>
      <c r="B33" s="79" t="s">
        <v>196</v>
      </c>
      <c r="C33" s="96"/>
      <c r="D33" s="167"/>
      <c r="E33" s="170"/>
      <c r="F33" s="170"/>
      <c r="G33" s="65">
        <f>ROUND((U33+AJ33+AK33),2)</f>
        <v>1981287.73</v>
      </c>
      <c r="H33" s="149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149">
        <v>0</v>
      </c>
      <c r="O33" s="149">
        <v>0</v>
      </c>
      <c r="P33" s="149">
        <v>0</v>
      </c>
      <c r="Q33" s="149">
        <v>0</v>
      </c>
      <c r="R33" s="149">
        <v>0</v>
      </c>
      <c r="S33" s="149">
        <v>0</v>
      </c>
      <c r="T33" s="45">
        <v>1</v>
      </c>
      <c r="U33" s="149">
        <v>1872441.09</v>
      </c>
      <c r="V33" s="168"/>
      <c r="W33" s="156">
        <v>0</v>
      </c>
      <c r="X33" s="149">
        <v>0</v>
      </c>
      <c r="Y33" s="156">
        <v>0</v>
      </c>
      <c r="Z33" s="156">
        <v>0</v>
      </c>
      <c r="AA33" s="156">
        <v>0</v>
      </c>
      <c r="AB33" s="156">
        <v>0</v>
      </c>
      <c r="AC33" s="156">
        <v>0</v>
      </c>
      <c r="AD33" s="156">
        <v>0</v>
      </c>
      <c r="AE33" s="156">
        <v>0</v>
      </c>
      <c r="AF33" s="156">
        <v>0</v>
      </c>
      <c r="AG33" s="156">
        <v>0</v>
      </c>
      <c r="AH33" s="156">
        <v>0</v>
      </c>
      <c r="AI33" s="156">
        <v>0</v>
      </c>
      <c r="AJ33" s="156">
        <v>72930.91</v>
      </c>
      <c r="AK33" s="156">
        <v>35915.730000000003</v>
      </c>
      <c r="AL33" s="156">
        <v>0</v>
      </c>
      <c r="AN33" s="163">
        <f>I33/'Приложение 1.1'!I31</f>
        <v>0</v>
      </c>
      <c r="AO33" s="163" t="e">
        <f t="shared" si="61"/>
        <v>#DIV/0!</v>
      </c>
      <c r="AP33" s="163" t="e">
        <f t="shared" si="62"/>
        <v>#DIV/0!</v>
      </c>
      <c r="AQ33" s="163" t="e">
        <f t="shared" si="63"/>
        <v>#DIV/0!</v>
      </c>
      <c r="AR33" s="163" t="e">
        <f t="shared" si="64"/>
        <v>#DIV/0!</v>
      </c>
      <c r="AS33" s="163" t="e">
        <f t="shared" si="65"/>
        <v>#DIV/0!</v>
      </c>
      <c r="AT33" s="163">
        <f t="shared" si="66"/>
        <v>1872441.09</v>
      </c>
      <c r="AU33" s="163" t="e">
        <f t="shared" si="67"/>
        <v>#DIV/0!</v>
      </c>
      <c r="AV33" s="163" t="e">
        <f t="shared" si="68"/>
        <v>#DIV/0!</v>
      </c>
      <c r="AW33" s="163" t="e">
        <f t="shared" si="69"/>
        <v>#DIV/0!</v>
      </c>
      <c r="AX33" s="163" t="e">
        <f t="shared" si="70"/>
        <v>#DIV/0!</v>
      </c>
      <c r="AY33" s="163">
        <f>AI33/'Приложение 1.1'!J31</f>
        <v>0</v>
      </c>
      <c r="AZ33" s="163">
        <v>766.59</v>
      </c>
      <c r="BA33" s="163">
        <v>2173.62</v>
      </c>
      <c r="BB33" s="163">
        <v>891.36</v>
      </c>
      <c r="BC33" s="163">
        <v>860.72</v>
      </c>
      <c r="BD33" s="163">
        <v>1699.83</v>
      </c>
      <c r="BE33" s="163">
        <v>1134.04</v>
      </c>
      <c r="BF33" s="163">
        <v>2338035</v>
      </c>
      <c r="BG33" s="163">
        <f t="shared" si="71"/>
        <v>4644</v>
      </c>
      <c r="BH33" s="163">
        <v>9186</v>
      </c>
      <c r="BI33" s="163">
        <v>3559.09</v>
      </c>
      <c r="BJ33" s="163">
        <v>6295.55</v>
      </c>
      <c r="BK33" s="163">
        <f t="shared" si="72"/>
        <v>934101.09</v>
      </c>
      <c r="BL33" s="164" t="str">
        <f t="shared" si="73"/>
        <v xml:space="preserve"> </v>
      </c>
      <c r="BM33" s="164" t="e">
        <f t="shared" si="74"/>
        <v>#DIV/0!</v>
      </c>
      <c r="BN33" s="164" t="e">
        <f t="shared" si="75"/>
        <v>#DIV/0!</v>
      </c>
      <c r="BO33" s="164" t="e">
        <f t="shared" si="76"/>
        <v>#DIV/0!</v>
      </c>
      <c r="BP33" s="164" t="e">
        <f t="shared" si="77"/>
        <v>#DIV/0!</v>
      </c>
      <c r="BQ33" s="164" t="e">
        <f t="shared" si="78"/>
        <v>#DIV/0!</v>
      </c>
      <c r="BR33" s="164" t="str">
        <f t="shared" si="79"/>
        <v xml:space="preserve"> </v>
      </c>
      <c r="BS33" s="164" t="e">
        <f t="shared" si="80"/>
        <v>#DIV/0!</v>
      </c>
      <c r="BT33" s="164" t="e">
        <f t="shared" si="81"/>
        <v>#DIV/0!</v>
      </c>
      <c r="BU33" s="164" t="e">
        <f t="shared" si="82"/>
        <v>#DIV/0!</v>
      </c>
      <c r="BV33" s="164" t="e">
        <f t="shared" si="83"/>
        <v>#DIV/0!</v>
      </c>
      <c r="BW33" s="164" t="str">
        <f t="shared" si="84"/>
        <v xml:space="preserve"> </v>
      </c>
      <c r="BY33" s="162">
        <f t="shared" si="85"/>
        <v>3.6809852953563689</v>
      </c>
      <c r="BZ33" s="165">
        <f t="shared" si="86"/>
        <v>1.8127468038173338</v>
      </c>
      <c r="CA33" s="166" t="e">
        <f t="shared" si="87"/>
        <v>#DIV/0!</v>
      </c>
      <c r="CB33" s="163">
        <f t="shared" si="88"/>
        <v>4852.9799999999996</v>
      </c>
      <c r="CC33" s="17" t="e">
        <f t="shared" si="89"/>
        <v>#DIV/0!</v>
      </c>
    </row>
    <row r="34" spans="1:81" s="18" customFormat="1" ht="24.75" customHeight="1" x14ac:dyDescent="0.2">
      <c r="A34" s="237" t="s">
        <v>52</v>
      </c>
      <c r="B34" s="237"/>
      <c r="C34" s="149">
        <f>SUM(C24:C30)</f>
        <v>19665.399999999998</v>
      </c>
      <c r="D34" s="100"/>
      <c r="E34" s="95"/>
      <c r="F34" s="95"/>
      <c r="G34" s="149">
        <f>SUM(G24:G33)</f>
        <v>48241393.539999999</v>
      </c>
      <c r="H34" s="149">
        <f t="shared" ref="H34:S34" si="92">SUM(H24:H33)</f>
        <v>0</v>
      </c>
      <c r="I34" s="149">
        <f t="shared" si="92"/>
        <v>0</v>
      </c>
      <c r="J34" s="149">
        <f t="shared" si="92"/>
        <v>0</v>
      </c>
      <c r="K34" s="149">
        <f t="shared" si="92"/>
        <v>0</v>
      </c>
      <c r="L34" s="149">
        <f t="shared" si="92"/>
        <v>0</v>
      </c>
      <c r="M34" s="149">
        <f t="shared" si="92"/>
        <v>0</v>
      </c>
      <c r="N34" s="149">
        <f t="shared" si="92"/>
        <v>0</v>
      </c>
      <c r="O34" s="149">
        <f t="shared" si="92"/>
        <v>0</v>
      </c>
      <c r="P34" s="149">
        <f t="shared" si="92"/>
        <v>0</v>
      </c>
      <c r="Q34" s="149">
        <f t="shared" si="92"/>
        <v>0</v>
      </c>
      <c r="R34" s="149">
        <f t="shared" si="92"/>
        <v>0</v>
      </c>
      <c r="S34" s="149">
        <f t="shared" si="92"/>
        <v>0</v>
      </c>
      <c r="T34" s="45">
        <f>SUM(T24:T33)</f>
        <v>4</v>
      </c>
      <c r="U34" s="149">
        <f>SUM(U24:U33)</f>
        <v>8634835.8900000006</v>
      </c>
      <c r="V34" s="95" t="s">
        <v>78</v>
      </c>
      <c r="W34" s="149">
        <f>SUM(W24:W33)</f>
        <v>7479.14</v>
      </c>
      <c r="X34" s="149">
        <f>SUM(X24:X33)</f>
        <v>31409640.100000001</v>
      </c>
      <c r="Y34" s="149">
        <f t="shared" ref="Y34:AL34" si="93">SUM(Y24:Y33)</f>
        <v>0</v>
      </c>
      <c r="Z34" s="149">
        <f t="shared" si="93"/>
        <v>0</v>
      </c>
      <c r="AA34" s="149">
        <f>SUM(AA24:AA33)</f>
        <v>773.27</v>
      </c>
      <c r="AB34" s="149">
        <f>SUM(AB24:AB33)</f>
        <v>6165983</v>
      </c>
      <c r="AC34" s="149">
        <f t="shared" si="93"/>
        <v>0</v>
      </c>
      <c r="AD34" s="149">
        <f t="shared" si="93"/>
        <v>0</v>
      </c>
      <c r="AE34" s="149">
        <f t="shared" si="93"/>
        <v>0</v>
      </c>
      <c r="AF34" s="149">
        <f t="shared" si="93"/>
        <v>0</v>
      </c>
      <c r="AG34" s="149">
        <f t="shared" si="93"/>
        <v>0</v>
      </c>
      <c r="AH34" s="149">
        <f t="shared" si="93"/>
        <v>0</v>
      </c>
      <c r="AI34" s="149">
        <f t="shared" si="93"/>
        <v>0</v>
      </c>
      <c r="AJ34" s="149">
        <f>SUM(AJ24:AJ33)</f>
        <v>1343526.62</v>
      </c>
      <c r="AK34" s="149">
        <f>SUM(AK24:AK33)</f>
        <v>687407.92999999993</v>
      </c>
      <c r="AL34" s="149">
        <f t="shared" si="93"/>
        <v>0</v>
      </c>
      <c r="AN34" s="163">
        <f>I34/'Приложение 1.1'!I32</f>
        <v>0</v>
      </c>
      <c r="AO34" s="163" t="e">
        <f t="shared" si="61"/>
        <v>#DIV/0!</v>
      </c>
      <c r="AP34" s="163" t="e">
        <f t="shared" si="62"/>
        <v>#DIV/0!</v>
      </c>
      <c r="AQ34" s="163" t="e">
        <f t="shared" si="63"/>
        <v>#DIV/0!</v>
      </c>
      <c r="AR34" s="163" t="e">
        <f t="shared" si="64"/>
        <v>#DIV/0!</v>
      </c>
      <c r="AS34" s="163" t="e">
        <f t="shared" si="65"/>
        <v>#DIV/0!</v>
      </c>
      <c r="AT34" s="163">
        <f t="shared" si="66"/>
        <v>2158708.9725000001</v>
      </c>
      <c r="AU34" s="163">
        <f t="shared" si="67"/>
        <v>4199.6325914476802</v>
      </c>
      <c r="AV34" s="163" t="e">
        <f t="shared" si="68"/>
        <v>#DIV/0!</v>
      </c>
      <c r="AW34" s="163">
        <f t="shared" si="69"/>
        <v>7973.9069147904356</v>
      </c>
      <c r="AX34" s="163" t="e">
        <f t="shared" si="70"/>
        <v>#DIV/0!</v>
      </c>
      <c r="AY34" s="163">
        <f>AI34/'Приложение 1.1'!J32</f>
        <v>0</v>
      </c>
      <c r="AZ34" s="163">
        <v>766.59</v>
      </c>
      <c r="BA34" s="163">
        <v>2173.62</v>
      </c>
      <c r="BB34" s="163">
        <v>891.36</v>
      </c>
      <c r="BC34" s="163">
        <v>860.72</v>
      </c>
      <c r="BD34" s="163">
        <v>1699.83</v>
      </c>
      <c r="BE34" s="163">
        <v>1134.04</v>
      </c>
      <c r="BF34" s="163">
        <v>2338035</v>
      </c>
      <c r="BG34" s="163">
        <f t="shared" si="71"/>
        <v>4644</v>
      </c>
      <c r="BH34" s="163">
        <v>9186</v>
      </c>
      <c r="BI34" s="163">
        <v>3559.09</v>
      </c>
      <c r="BJ34" s="163">
        <v>6295.55</v>
      </c>
      <c r="BK34" s="163">
        <f t="shared" si="72"/>
        <v>934101.09</v>
      </c>
      <c r="BL34" s="164" t="str">
        <f t="shared" si="73"/>
        <v xml:space="preserve"> </v>
      </c>
      <c r="BM34" s="164" t="e">
        <f t="shared" si="74"/>
        <v>#DIV/0!</v>
      </c>
      <c r="BN34" s="164" t="e">
        <f t="shared" si="75"/>
        <v>#DIV/0!</v>
      </c>
      <c r="BO34" s="164" t="e">
        <f t="shared" si="76"/>
        <v>#DIV/0!</v>
      </c>
      <c r="BP34" s="164" t="e">
        <f t="shared" si="77"/>
        <v>#DIV/0!</v>
      </c>
      <c r="BQ34" s="164" t="e">
        <f t="shared" si="78"/>
        <v>#DIV/0!</v>
      </c>
      <c r="BR34" s="164" t="str">
        <f t="shared" si="79"/>
        <v xml:space="preserve"> </v>
      </c>
      <c r="BS34" s="164" t="str">
        <f t="shared" si="80"/>
        <v xml:space="preserve"> </v>
      </c>
      <c r="BT34" s="164" t="e">
        <f t="shared" si="81"/>
        <v>#DIV/0!</v>
      </c>
      <c r="BU34" s="164" t="str">
        <f t="shared" si="82"/>
        <v>+</v>
      </c>
      <c r="BV34" s="164" t="e">
        <f t="shared" si="83"/>
        <v>#DIV/0!</v>
      </c>
      <c r="BW34" s="164" t="str">
        <f t="shared" si="84"/>
        <v xml:space="preserve"> </v>
      </c>
      <c r="BY34" s="162">
        <f t="shared" si="85"/>
        <v>2.7850078975973132</v>
      </c>
      <c r="BZ34" s="165">
        <f t="shared" si="86"/>
        <v>1.4249338162879279</v>
      </c>
      <c r="CA34" s="166">
        <f t="shared" si="87"/>
        <v>6450.1257551001845</v>
      </c>
      <c r="CB34" s="163">
        <f t="shared" si="88"/>
        <v>4852.9799999999996</v>
      </c>
      <c r="CC34" s="17" t="str">
        <f t="shared" si="89"/>
        <v>+</v>
      </c>
    </row>
    <row r="35" spans="1:81" x14ac:dyDescent="0.2">
      <c r="H35" s="135"/>
      <c r="BY35" s="15"/>
      <c r="BZ35" s="15"/>
    </row>
    <row r="36" spans="1:81" x14ac:dyDescent="0.2">
      <c r="BY36" s="15"/>
      <c r="BZ36" s="15"/>
    </row>
  </sheetData>
  <autoFilter ref="A12:CE34"/>
  <mergeCells count="152">
    <mergeCell ref="Q2:AL2"/>
    <mergeCell ref="X1:AL1"/>
    <mergeCell ref="BL13:BW14"/>
    <mergeCell ref="BJ9:BJ11"/>
    <mergeCell ref="BL6:BW6"/>
    <mergeCell ref="BL9:BL11"/>
    <mergeCell ref="BM9:BM11"/>
    <mergeCell ref="BN9:BN11"/>
    <mergeCell ref="BO9:BO11"/>
    <mergeCell ref="BP9:BP11"/>
    <mergeCell ref="BQ9:BQ11"/>
    <mergeCell ref="BR9:BR11"/>
    <mergeCell ref="BS9:BS11"/>
    <mergeCell ref="BT9:BT11"/>
    <mergeCell ref="BU9:BU11"/>
    <mergeCell ref="BV9:BV11"/>
    <mergeCell ref="BW9:BW11"/>
    <mergeCell ref="BW7:BW8"/>
    <mergeCell ref="BL7:BL8"/>
    <mergeCell ref="BM7:BM8"/>
    <mergeCell ref="BN7:BN8"/>
    <mergeCell ref="BO7:BO8"/>
    <mergeCell ref="AW9:AW11"/>
    <mergeCell ref="AX9:AX11"/>
    <mergeCell ref="AY9:AY11"/>
    <mergeCell ref="AZ9:AZ11"/>
    <mergeCell ref="BA9:BA11"/>
    <mergeCell ref="BB9:BB11"/>
    <mergeCell ref="BC9:BC11"/>
    <mergeCell ref="BD9:BD11"/>
    <mergeCell ref="BH7:BH8"/>
    <mergeCell ref="BE9:BE11"/>
    <mergeCell ref="BE7:BE8"/>
    <mergeCell ref="BF7:BF8"/>
    <mergeCell ref="BG7:BG8"/>
    <mergeCell ref="AN9:AN11"/>
    <mergeCell ref="AO9:AO11"/>
    <mergeCell ref="AP9:AP11"/>
    <mergeCell ref="AQ9:AQ11"/>
    <mergeCell ref="AR9:AR11"/>
    <mergeCell ref="AS9:AS11"/>
    <mergeCell ref="AT9:AT11"/>
    <mergeCell ref="AU9:AU11"/>
    <mergeCell ref="AV9:AV11"/>
    <mergeCell ref="BT7:BT8"/>
    <mergeCell ref="BU7:BU8"/>
    <mergeCell ref="BV7:BV8"/>
    <mergeCell ref="BK9:BK11"/>
    <mergeCell ref="BI7:BI8"/>
    <mergeCell ref="BJ7:BJ8"/>
    <mergeCell ref="BK7:BK8"/>
    <mergeCell ref="BF9:BF11"/>
    <mergeCell ref="BG9:BG11"/>
    <mergeCell ref="BH9:BH11"/>
    <mergeCell ref="BI9:BI11"/>
    <mergeCell ref="BR7:BR8"/>
    <mergeCell ref="BS7:BS8"/>
    <mergeCell ref="BP7:BP8"/>
    <mergeCell ref="BQ7:BQ8"/>
    <mergeCell ref="BE1:BK1"/>
    <mergeCell ref="AN6:AY6"/>
    <mergeCell ref="AZ6:BK6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7:AZ8"/>
    <mergeCell ref="BA7:BA8"/>
    <mergeCell ref="BB7:BB8"/>
    <mergeCell ref="BC7:BC8"/>
    <mergeCell ref="BD7:BD8"/>
    <mergeCell ref="AJ9:AJ11"/>
    <mergeCell ref="AK9:AK11"/>
    <mergeCell ref="AL9:AL11"/>
    <mergeCell ref="AD9:AD11"/>
    <mergeCell ref="AI9:AI11"/>
    <mergeCell ref="Q9:Q11"/>
    <mergeCell ref="R9:R11"/>
    <mergeCell ref="S9:S11"/>
    <mergeCell ref="T9:T11"/>
    <mergeCell ref="U9:U11"/>
    <mergeCell ref="W9:W11"/>
    <mergeCell ref="X9:X11"/>
    <mergeCell ref="Y9:Y11"/>
    <mergeCell ref="AG9:AG11"/>
    <mergeCell ref="AH9:AH11"/>
    <mergeCell ref="J8:K8"/>
    <mergeCell ref="L8:M8"/>
    <mergeCell ref="N8:O8"/>
    <mergeCell ref="C9:C11"/>
    <mergeCell ref="Z9:Z11"/>
    <mergeCell ref="AA9:AA11"/>
    <mergeCell ref="AB9:AB11"/>
    <mergeCell ref="P9:P11"/>
    <mergeCell ref="V9:V11"/>
    <mergeCell ref="V7:X8"/>
    <mergeCell ref="A15:AL15"/>
    <mergeCell ref="A13:B13"/>
    <mergeCell ref="A14:AL14"/>
    <mergeCell ref="A4:AL4"/>
    <mergeCell ref="A6:A11"/>
    <mergeCell ref="B6:B11"/>
    <mergeCell ref="C6:C8"/>
    <mergeCell ref="D6:D8"/>
    <mergeCell ref="H9:H11"/>
    <mergeCell ref="G6:G8"/>
    <mergeCell ref="H6:AD6"/>
    <mergeCell ref="H7:S7"/>
    <mergeCell ref="AE6:AL6"/>
    <mergeCell ref="T7:U8"/>
    <mergeCell ref="Y7:Z8"/>
    <mergeCell ref="AI7:AI8"/>
    <mergeCell ref="AJ7:AJ8"/>
    <mergeCell ref="AK7:AK8"/>
    <mergeCell ref="AL7:AL8"/>
    <mergeCell ref="AC9:AC11"/>
    <mergeCell ref="AC7:AD8"/>
    <mergeCell ref="AE7:AF8"/>
    <mergeCell ref="AE9:AE11"/>
    <mergeCell ref="AF9:AF11"/>
    <mergeCell ref="CA6:CA11"/>
    <mergeCell ref="CB6:CB11"/>
    <mergeCell ref="CC6:CC11"/>
    <mergeCell ref="CA13:CC14"/>
    <mergeCell ref="BY13:BZ14"/>
    <mergeCell ref="BY6:BY11"/>
    <mergeCell ref="BZ6:BZ11"/>
    <mergeCell ref="A22:AL22"/>
    <mergeCell ref="A34:B34"/>
    <mergeCell ref="A23:AL23"/>
    <mergeCell ref="A21:B21"/>
    <mergeCell ref="P8:Q8"/>
    <mergeCell ref="R8:S8"/>
    <mergeCell ref="AG7:AH8"/>
    <mergeCell ref="AA7:AB8"/>
    <mergeCell ref="O9:O11"/>
    <mergeCell ref="D9:D11"/>
    <mergeCell ref="G9:G11"/>
    <mergeCell ref="I9:I11"/>
    <mergeCell ref="J9:J11"/>
    <mergeCell ref="K9:K11"/>
    <mergeCell ref="L9:L11"/>
    <mergeCell ref="M9:M11"/>
    <mergeCell ref="N9:N11"/>
  </mergeCells>
  <pageMargins left="0.39370078740157483" right="0.19685039370078741" top="1.3779527559055118" bottom="0.39370078740157483" header="0.19685039370078741" footer="0.15748031496062992"/>
  <pageSetup scale="55" fitToHeight="0" orientation="landscape" useFirstPageNumber="1" r:id="rId1"/>
  <headerFooter alignWithMargins="0">
    <oddFooter>&amp;C&amp;"Arial Narrow,обычный"&amp;7&amp;P</oddFooter>
  </headerFooter>
  <ignoredErrors>
    <ignoredError sqref="H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view="pageBreakPreview" zoomScale="110" zoomScaleSheetLayoutView="110" workbookViewId="0">
      <selection activeCell="C9" sqref="C9"/>
    </sheetView>
  </sheetViews>
  <sheetFormatPr defaultRowHeight="12.75" x14ac:dyDescent="0.2"/>
  <cols>
    <col min="1" max="1" width="7" style="9" customWidth="1"/>
    <col min="2" max="2" width="69" style="9" customWidth="1"/>
    <col min="3" max="3" width="16" style="9" customWidth="1"/>
    <col min="4" max="4" width="20.83203125" style="125" customWidth="1"/>
    <col min="5" max="5" width="14.6640625" style="125" customWidth="1"/>
    <col min="6" max="6" width="18.1640625" style="9" customWidth="1"/>
    <col min="7" max="7" width="14.6640625" style="9" customWidth="1"/>
    <col min="8" max="16384" width="9.33203125" style="9"/>
  </cols>
  <sheetData>
    <row r="1" spans="1:19" s="18" customFormat="1" ht="50.25" customHeight="1" x14ac:dyDescent="0.2">
      <c r="B1" s="239" t="s">
        <v>200</v>
      </c>
      <c r="C1" s="239"/>
      <c r="D1" s="239"/>
      <c r="E1" s="239"/>
      <c r="F1" s="239"/>
    </row>
    <row r="2" spans="1:19" ht="45.75" customHeight="1" x14ac:dyDescent="0.2">
      <c r="A2" s="239" t="s">
        <v>194</v>
      </c>
      <c r="B2" s="239"/>
      <c r="C2" s="239"/>
      <c r="D2" s="239"/>
      <c r="E2" s="239"/>
      <c r="F2" s="239"/>
      <c r="G2" s="127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</row>
    <row r="3" spans="1:19" s="18" customFormat="1" ht="12.75" customHeight="1" x14ac:dyDescent="0.2">
      <c r="A3" s="230" t="s">
        <v>191</v>
      </c>
      <c r="B3" s="230"/>
      <c r="C3" s="230"/>
      <c r="D3" s="230"/>
      <c r="E3" s="230"/>
      <c r="F3" s="230"/>
      <c r="G3" s="75"/>
      <c r="H3" s="75"/>
      <c r="I3" s="75"/>
      <c r="J3" s="75"/>
    </row>
    <row r="4" spans="1:19" s="18" customFormat="1" x14ac:dyDescent="0.2">
      <c r="A4" s="230"/>
      <c r="B4" s="230"/>
      <c r="C4" s="230"/>
      <c r="D4" s="230"/>
      <c r="E4" s="230"/>
      <c r="F4" s="230"/>
      <c r="G4" s="76"/>
      <c r="H4" s="76"/>
      <c r="I4" s="76"/>
      <c r="J4" s="76"/>
    </row>
    <row r="5" spans="1:19" ht="4.5" customHeight="1" x14ac:dyDescent="0.2">
      <c r="A5" s="220"/>
      <c r="B5" s="220"/>
      <c r="C5" s="220"/>
      <c r="D5" s="220"/>
      <c r="E5" s="220"/>
      <c r="F5" s="220"/>
    </row>
    <row r="6" spans="1:19" x14ac:dyDescent="0.2">
      <c r="A6" s="221" t="s">
        <v>116</v>
      </c>
      <c r="B6" s="221" t="s">
        <v>147</v>
      </c>
      <c r="C6" s="228" t="s">
        <v>8</v>
      </c>
      <c r="D6" s="269" t="s">
        <v>72</v>
      </c>
      <c r="E6" s="269" t="s">
        <v>41</v>
      </c>
      <c r="F6" s="221" t="s">
        <v>9</v>
      </c>
    </row>
    <row r="7" spans="1:19" ht="31.5" customHeight="1" x14ac:dyDescent="0.2">
      <c r="A7" s="226"/>
      <c r="B7" s="226"/>
      <c r="C7" s="229"/>
      <c r="D7" s="271"/>
      <c r="E7" s="271"/>
      <c r="F7" s="222"/>
    </row>
    <row r="8" spans="1:19" x14ac:dyDescent="0.2">
      <c r="A8" s="227"/>
      <c r="B8" s="227"/>
      <c r="C8" s="28" t="s">
        <v>10</v>
      </c>
      <c r="D8" s="72" t="s">
        <v>11</v>
      </c>
      <c r="E8" s="72" t="s">
        <v>39</v>
      </c>
      <c r="F8" s="137" t="s">
        <v>12</v>
      </c>
    </row>
    <row r="9" spans="1:19" ht="12.75" customHeight="1" x14ac:dyDescent="0.2">
      <c r="A9" s="137">
        <v>1</v>
      </c>
      <c r="B9" s="137">
        <v>2</v>
      </c>
      <c r="C9" s="103">
        <v>3</v>
      </c>
      <c r="D9" s="72">
        <v>4</v>
      </c>
      <c r="E9" s="72">
        <v>5</v>
      </c>
      <c r="F9" s="137">
        <v>6</v>
      </c>
    </row>
    <row r="10" spans="1:19" ht="12.75" customHeight="1" x14ac:dyDescent="0.2">
      <c r="A10" s="284" t="s">
        <v>199</v>
      </c>
      <c r="B10" s="285"/>
      <c r="C10" s="104">
        <f>C12+C14</f>
        <v>52268.1</v>
      </c>
      <c r="D10" s="8">
        <f>D12+D14</f>
        <v>2234</v>
      </c>
      <c r="E10" s="72">
        <f>E12+E14</f>
        <v>15</v>
      </c>
      <c r="F10" s="138">
        <f>F12+F14</f>
        <v>66092096.810000002</v>
      </c>
      <c r="G10" s="22"/>
    </row>
    <row r="11" spans="1:19" ht="12.75" customHeight="1" x14ac:dyDescent="0.2">
      <c r="A11" s="223" t="s">
        <v>167</v>
      </c>
      <c r="B11" s="224"/>
      <c r="C11" s="224"/>
      <c r="D11" s="224"/>
      <c r="E11" s="224"/>
      <c r="F11" s="225"/>
      <c r="G11" s="136"/>
    </row>
    <row r="12" spans="1:19" ht="12.75" customHeight="1" x14ac:dyDescent="0.2">
      <c r="A12" s="26">
        <v>2</v>
      </c>
      <c r="B12" s="25" t="s">
        <v>51</v>
      </c>
      <c r="C12" s="104">
        <f>'Приложение 1.1'!I19</f>
        <v>17471.199999999997</v>
      </c>
      <c r="D12" s="8">
        <f>'Приложение 1.1'!K19</f>
        <v>751</v>
      </c>
      <c r="E12" s="72">
        <v>5</v>
      </c>
      <c r="F12" s="138">
        <f>'Приложение 1.1'!L19</f>
        <v>17850703.27</v>
      </c>
    </row>
    <row r="13" spans="1:19" ht="12.75" customHeight="1" x14ac:dyDescent="0.2">
      <c r="A13" s="223" t="s">
        <v>166</v>
      </c>
      <c r="B13" s="224"/>
      <c r="C13" s="224"/>
      <c r="D13" s="224"/>
      <c r="E13" s="224"/>
      <c r="F13" s="225"/>
    </row>
    <row r="14" spans="1:19" ht="12.75" customHeight="1" x14ac:dyDescent="0.2">
      <c r="A14" s="26">
        <v>2</v>
      </c>
      <c r="B14" s="25" t="s">
        <v>51</v>
      </c>
      <c r="C14" s="138">
        <f>'Приложение 1.1'!I32</f>
        <v>34796.9</v>
      </c>
      <c r="D14" s="8">
        <f>'Приложение 1.1'!K32</f>
        <v>1483</v>
      </c>
      <c r="E14" s="72">
        <v>10</v>
      </c>
      <c r="F14" s="138">
        <f>'Приложение 1.1'!L32</f>
        <v>48241393.539999999</v>
      </c>
    </row>
  </sheetData>
  <mergeCells count="14">
    <mergeCell ref="A10:B10"/>
    <mergeCell ref="A11:F11"/>
    <mergeCell ref="A13:F13"/>
    <mergeCell ref="B1:F1"/>
    <mergeCell ref="A2:F2"/>
    <mergeCell ref="H2:S2"/>
    <mergeCell ref="A3:F4"/>
    <mergeCell ref="F6:F7"/>
    <mergeCell ref="A5:F5"/>
    <mergeCell ref="A6:A8"/>
    <mergeCell ref="B6:B8"/>
    <mergeCell ref="C6:C7"/>
    <mergeCell ref="D6:D7"/>
    <mergeCell ref="E6:E7"/>
  </mergeCells>
  <pageMargins left="0.74803149606299213" right="0.19685039370078741" top="1.3779527559055118" bottom="0.39370078740157483" header="0.19685039370078741" footer="0.19685039370078741"/>
  <pageSetup scale="98" fitToHeight="0" orientation="landscape" useFirstPageNumber="1" r:id="rId1"/>
  <headerFooter alignWithMargins="0">
    <oddFooter>&amp;C&amp;"Arial Narrow,обычный"&amp;7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Приложение 1</vt:lpstr>
      <vt:lpstr>Приложение 2</vt:lpstr>
      <vt:lpstr>Приложение 3</vt:lpstr>
      <vt:lpstr>Приложение 1.1</vt:lpstr>
      <vt:lpstr>Приложение 2.1</vt:lpstr>
      <vt:lpstr>Приложение 3.1</vt:lpstr>
      <vt:lpstr>'Приложение 1'!Заголовки_для_печати</vt:lpstr>
      <vt:lpstr>'Приложение 1.1'!Заголовки_для_печати</vt:lpstr>
      <vt:lpstr>'Приложение 2'!Заголовки_для_печати</vt:lpstr>
      <vt:lpstr>'Приложение 2.1'!Заголовки_для_печати</vt:lpstr>
      <vt:lpstr>'Приложение 3'!Заголовки_для_печати</vt:lpstr>
      <vt:lpstr>'Приложение 3.1'!Заголовки_для_печати</vt:lpstr>
      <vt:lpstr>'Приложение 1'!Область_печати</vt:lpstr>
      <vt:lpstr>'Приложение 1.1'!Область_печати</vt:lpstr>
      <vt:lpstr>'Приложение 2'!Область_печати</vt:lpstr>
      <vt:lpstr>'Приложение 2.1'!Область_печати</vt:lpstr>
      <vt:lpstr>'Приложение 3'!Область_печати</vt:lpstr>
      <vt:lpstr>'Приложение 3.1'!Область_печати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Дороги</cp:lastModifiedBy>
  <cp:lastPrinted>2019-10-07T12:27:45Z</cp:lastPrinted>
  <dcterms:created xsi:type="dcterms:W3CDTF">2014-06-23T04:55:08Z</dcterms:created>
  <dcterms:modified xsi:type="dcterms:W3CDTF">2019-10-07T14:33:19Z</dcterms:modified>
</cp:coreProperties>
</file>