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<sst xmlns="http://schemas.openxmlformats.org/spreadsheetml/2006/main" count="82" uniqueCount="57">
  <si>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</si>
  <si>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</si>
  <si>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</si>
  <si>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</si>
  <si>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</si>
  <si>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</si>
  <si>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</si>
  <si>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</si>
  <si>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</si>
  <si>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</si>
  <si>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</si>
  <si>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</si>
  <si>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</si>
  <si>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</si>
  <si>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</si>
  <si>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</si>
  <si>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</si>
  <si>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</si>
  <si>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</si>
  <si>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</si>
  <si>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</si>
  <si>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</si>
  <si>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</si>
  <si>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</si>
  <si>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</si>
  <si>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</si>
  <si>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</si>
  <si>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</si>
  <si>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</si>
  <si>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</si>
  <si>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</si>
  <si>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</si>
  <si>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</si>
  <si>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</si>
  <si>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</si>
  <si>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</si>
  <si>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</si>
  <si>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</si>
  <si>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</si>
  <si>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</si>
  <si>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</si>
  <si>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</si>
  <si>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</si>
  <si>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</si>
  <si>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</si>
  <si>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</si>
  <si>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 xml:space="preserve">              о поступлении собственных доходов бюджета   за январь-декабрь 2020  г.</t>
  </si>
  <si>
    <t>Факт январь 2020 г.</t>
  </si>
  <si>
    <t>План на 2020 год</t>
  </si>
  <si>
    <t>План январь-декабрь 2020 года</t>
  </si>
  <si>
    <t>Факт январь-декабрь 2020г.</t>
  </si>
  <si>
    <r>
      <t xml:space="preserve">%                 исполнения факта за январь-декабрь </t>
    </r>
    <r>
      <rPr>
        <b/>
        <sz val="6"/>
        <rFont val="Arial Black"/>
        <family val="2"/>
      </rPr>
      <t xml:space="preserve">2020 </t>
    </r>
    <r>
      <rPr>
        <b/>
        <sz val="6"/>
        <rFont val="Arial Cyr"/>
        <family val="2"/>
      </rPr>
      <t xml:space="preserve">г. к плану январь-декабрь 2020 г.  </t>
    </r>
  </si>
  <si>
    <r>
      <t xml:space="preserve">% исполнения факта января-декабрь </t>
    </r>
    <r>
      <rPr>
        <b/>
        <sz val="6"/>
        <rFont val="Arial Black"/>
        <family val="2"/>
      </rPr>
      <t>2020 г</t>
    </r>
    <r>
      <rPr>
        <b/>
        <sz val="6"/>
        <rFont val="Arial Cyr"/>
        <family val="2"/>
      </rPr>
      <t>. к годовому плану</t>
    </r>
  </si>
  <si>
    <r>
      <t xml:space="preserve">% исполнения факта январь-декабрь </t>
    </r>
    <r>
      <rPr>
        <b/>
        <sz val="6"/>
        <rFont val="Arial Black"/>
        <family val="2"/>
      </rPr>
      <t>2020 г</t>
    </r>
    <r>
      <rPr>
        <b/>
        <sz val="6"/>
        <rFont val="Arial Cyr"/>
        <family val="2"/>
      </rPr>
      <t>. к факту январь-декабрь 2019 г.</t>
    </r>
  </si>
  <si>
    <t>План на январь 2021 г.</t>
  </si>
  <si>
    <r>
      <t xml:space="preserve">Исполнено за январь-декабрь </t>
    </r>
    <r>
      <rPr>
        <sz val="6"/>
        <rFont val="Arial Black"/>
        <family val="2"/>
      </rPr>
      <t>2019 г.</t>
    </r>
  </si>
  <si>
    <t>Исполнено за 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</si>
</sst>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Arial Cyr"/>
      <family val="2"/>
    </font>
    <font>
      <sz val="6"/>
      <name val="Arial Cyr"/>
      <family val="0"/>
    </font>
    <font>
      <i/>
      <sz val="6"/>
      <name val="Arial Cyr"/>
      <family val="0"/>
    </font>
    <font>
      <b/>
      <sz val="6"/>
      <name val="Arial Black"/>
      <family val="2"/>
    </font>
    <font>
      <sz val="6"/>
      <name val="Arial Black"/>
      <family val="2"/>
    </font>
    <font>
      <b/>
      <sz val="6"/>
      <name val="Arial"/>
      <family val="2"/>
    </font>
    <font>
      <b/>
      <sz val="6"/>
      <name val="Bookman Old Style"/>
      <family val="1"/>
    </font>
    <font>
      <b/>
      <sz val="6"/>
      <name val="Times New Roman"/>
      <family val="1"/>
    </font>
    <font>
      <b/>
      <i/>
      <sz val="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Cyr"/>
      <family val="0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Cyr"/>
      <family val="0"/>
    </font>
    <font>
      <b/>
      <sz val="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8" fontId="8" fillId="34" borderId="13" xfId="0" applyNumberFormat="1" applyFont="1" applyFill="1" applyBorder="1" applyAlignment="1">
      <alignment horizontal="center"/>
    </xf>
    <xf numFmtId="168" fontId="8" fillId="34" borderId="14" xfId="0" applyNumberFormat="1" applyFont="1" applyFill="1" applyBorder="1" applyAlignment="1">
      <alignment horizontal="center"/>
    </xf>
    <xf numFmtId="168" fontId="9" fillId="34" borderId="14" xfId="0" applyNumberFormat="1" applyFont="1" applyFill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9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9" fillId="34" borderId="0" xfId="0" applyFont="1" applyFill="1" applyBorder="1" applyAlignment="1">
      <alignment/>
    </xf>
    <xf numFmtId="0" fontId="8" fillId="0" borderId="0" xfId="0" applyFont="1" applyAlignment="1">
      <alignment/>
    </xf>
    <xf numFmtId="168" fontId="7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/>
    </xf>
    <xf numFmtId="4" fontId="53" fillId="34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8" fontId="8" fillId="34" borderId="15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left" wrapText="1"/>
    </xf>
    <xf numFmtId="168" fontId="8" fillId="34" borderId="18" xfId="0" applyNumberFormat="1" applyFont="1" applyFill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9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68" fontId="7" fillId="34" borderId="21" xfId="0" applyNumberFormat="1" applyFont="1" applyFill="1" applyBorder="1" applyAlignment="1">
      <alignment horizontal="center"/>
    </xf>
    <xf numFmtId="4" fontId="7" fillId="34" borderId="21" xfId="0" applyNumberFormat="1" applyFont="1" applyFill="1" applyBorder="1" applyAlignment="1">
      <alignment horizontal="center"/>
    </xf>
    <xf numFmtId="10" fontId="7" fillId="34" borderId="21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15" fillId="34" borderId="22" xfId="0" applyNumberFormat="1" applyFont="1" applyFill="1" applyBorder="1" applyAlignment="1">
      <alignment horizontal="center" wrapText="1"/>
    </xf>
    <xf numFmtId="4" fontId="15" fillId="34" borderId="22" xfId="0" applyNumberFormat="1" applyFont="1" applyFill="1" applyBorder="1" applyAlignment="1">
      <alignment horizontal="center"/>
    </xf>
    <xf numFmtId="4" fontId="15" fillId="34" borderId="23" xfId="0" applyNumberFormat="1" applyFont="1" applyFill="1" applyBorder="1" applyAlignment="1">
      <alignment horizontal="center"/>
    </xf>
    <xf numFmtId="4" fontId="7" fillId="34" borderId="24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4" fillId="34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 horizontal="center"/>
    </xf>
    <xf numFmtId="4" fontId="7" fillId="3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168" fontId="12" fillId="34" borderId="25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53" fillId="34" borderId="0" xfId="0" applyNumberFormat="1" applyFont="1" applyFill="1" applyAlignment="1">
      <alignment/>
    </xf>
    <xf numFmtId="168" fontId="8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168" fontId="8" fillId="34" borderId="26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4" fontId="15" fillId="34" borderId="27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30" zoomScaleNormal="130" zoomScalePageLayoutView="0" workbookViewId="0" topLeftCell="A1">
      <selection activeCell="N24" sqref="N24"/>
    </sheetView>
  </sheetViews>
  <sheetFormatPr defaultColWidth="9.00390625" defaultRowHeight="12.75"/>
  <cols>
    <col min="1" max="1" width="5.125" style="51" customWidth="1"/>
    <col min="2" max="2" width="15.25390625" style="52" customWidth="1"/>
    <col min="3" max="3" width="6.25390625" style="51" customWidth="1"/>
    <col min="4" max="4" width="6.75390625" style="51" customWidth="1"/>
    <col min="5" max="5" width="7.75390625" style="55" customWidth="1"/>
    <col min="6" max="6" width="6.375" style="29" customWidth="1"/>
    <col min="7" max="7" width="6.75390625" style="29" customWidth="1"/>
    <col min="8" max="8" width="5.25390625" style="29" customWidth="1"/>
    <col min="9" max="9" width="6.125" style="29" customWidth="1"/>
    <col min="10" max="10" width="5.125" style="29" customWidth="1"/>
    <col min="11" max="11" width="6.375" style="54" customWidth="1"/>
    <col min="12" max="12" width="8.125" style="52" hidden="1" customWidth="1"/>
    <col min="13" max="13" width="5.125" style="31" customWidth="1"/>
    <col min="14" max="14" width="6.625" style="86" customWidth="1"/>
    <col min="15" max="17" width="10.125" style="8" hidden="1" customWidth="1"/>
  </cols>
  <sheetData>
    <row r="1" spans="1:17" s="88" customFormat="1" ht="12.75">
      <c r="A1" s="28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80"/>
      <c r="O1" s="89"/>
      <c r="P1" s="90"/>
      <c r="Q1" s="89"/>
    </row>
    <row r="2" spans="1:14" s="88" customFormat="1" ht="12.75">
      <c r="A2" s="29"/>
      <c r="B2" s="118" t="s">
        <v>46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81"/>
    </row>
    <row r="3" spans="1:14" s="88" customFormat="1" ht="11.25" customHeight="1">
      <c r="A3" s="29"/>
      <c r="B3" s="91"/>
      <c r="C3" s="117" t="s">
        <v>1</v>
      </c>
      <c r="D3" s="117"/>
      <c r="E3" s="117"/>
      <c r="F3" s="117"/>
      <c r="G3" s="117"/>
      <c r="H3" s="117"/>
      <c r="I3" s="117"/>
      <c r="J3" s="92"/>
      <c r="K3" s="93"/>
      <c r="L3" s="94"/>
      <c r="M3" s="31"/>
      <c r="N3" s="81"/>
    </row>
    <row r="4" spans="1:17" s="59" customFormat="1" ht="46.5" customHeight="1">
      <c r="A4" s="115" t="s">
        <v>47</v>
      </c>
      <c r="B4" s="119"/>
      <c r="C4" s="108" t="s">
        <v>56</v>
      </c>
      <c r="D4" s="108" t="s">
        <v>48</v>
      </c>
      <c r="E4" s="120" t="s">
        <v>49</v>
      </c>
      <c r="F4" s="108" t="s">
        <v>50</v>
      </c>
      <c r="G4" s="108" t="s">
        <v>29</v>
      </c>
      <c r="H4" s="108" t="s">
        <v>51</v>
      </c>
      <c r="I4" s="108" t="s">
        <v>20</v>
      </c>
      <c r="J4" s="108" t="s">
        <v>52</v>
      </c>
      <c r="K4" s="113" t="s">
        <v>55</v>
      </c>
      <c r="L4" s="108"/>
      <c r="M4" s="108" t="s">
        <v>53</v>
      </c>
      <c r="N4" s="109" t="s">
        <v>54</v>
      </c>
      <c r="O4" s="110" t="s">
        <v>24</v>
      </c>
      <c r="P4" s="57"/>
      <c r="Q4" s="58"/>
    </row>
    <row r="5" spans="1:17" s="59" customFormat="1" ht="47.25" customHeight="1">
      <c r="A5" s="115"/>
      <c r="B5" s="119"/>
      <c r="C5" s="108"/>
      <c r="D5" s="108"/>
      <c r="E5" s="113"/>
      <c r="F5" s="121"/>
      <c r="G5" s="108"/>
      <c r="H5" s="108"/>
      <c r="I5" s="108"/>
      <c r="J5" s="108"/>
      <c r="K5" s="114"/>
      <c r="L5" s="115"/>
      <c r="M5" s="108"/>
      <c r="N5" s="109"/>
      <c r="O5" s="110"/>
      <c r="P5" s="57"/>
      <c r="Q5" s="58"/>
    </row>
    <row r="6" spans="1:17" s="15" customFormat="1" ht="13.5" customHeight="1">
      <c r="A6" s="70">
        <v>13379.6</v>
      </c>
      <c r="B6" s="104" t="s">
        <v>2</v>
      </c>
      <c r="C6" s="32">
        <v>285614</v>
      </c>
      <c r="D6" s="32">
        <v>372687</v>
      </c>
      <c r="E6" s="32">
        <v>372687</v>
      </c>
      <c r="F6" s="32">
        <v>386488.4</v>
      </c>
      <c r="G6" s="32">
        <f>F6-E6</f>
        <v>13801.400000000023</v>
      </c>
      <c r="H6" s="32">
        <f>F6/E6*100</f>
        <v>103.70321476198528</v>
      </c>
      <c r="I6" s="32">
        <f>F6-D6</f>
        <v>13801.400000000023</v>
      </c>
      <c r="J6" s="32">
        <f>F6/D6*100</f>
        <v>103.70321476198528</v>
      </c>
      <c r="K6" s="32">
        <v>285614</v>
      </c>
      <c r="L6" s="33">
        <f>F6-K6</f>
        <v>100874.40000000002</v>
      </c>
      <c r="M6" s="34">
        <f aca="true" t="shared" si="0" ref="M6:M30">F6/K6*100</f>
        <v>135.31843677130672</v>
      </c>
      <c r="N6" s="105">
        <v>16656.6</v>
      </c>
      <c r="O6" s="67">
        <f>A6*M6/100</f>
        <v>18105.065566253754</v>
      </c>
      <c r="P6" s="13" t="e">
        <f>F6+Лист1!#REF!</f>
        <v>#REF!</v>
      </c>
      <c r="Q6" s="14"/>
    </row>
    <row r="7" spans="1:17" s="15" customFormat="1" ht="13.5" customHeight="1">
      <c r="A7" s="70">
        <v>870.6</v>
      </c>
      <c r="B7" s="60" t="s">
        <v>28</v>
      </c>
      <c r="C7" s="101">
        <v>10593.8</v>
      </c>
      <c r="D7" s="32">
        <v>10635</v>
      </c>
      <c r="E7" s="32">
        <v>10635</v>
      </c>
      <c r="F7" s="32">
        <v>9949</v>
      </c>
      <c r="G7" s="32">
        <f aca="true" t="shared" si="1" ref="G7:G31">F7-E7</f>
        <v>-686</v>
      </c>
      <c r="H7" s="32">
        <f aca="true" t="shared" si="2" ref="H7:H30">F7/E7*100</f>
        <v>93.54960037611659</v>
      </c>
      <c r="I7" s="32">
        <f aca="true" t="shared" si="3" ref="I7:I31">F7-D7</f>
        <v>-686</v>
      </c>
      <c r="J7" s="32">
        <f aca="true" t="shared" si="4" ref="J7:J30">F7/D7*100</f>
        <v>93.54960037611659</v>
      </c>
      <c r="K7" s="101">
        <v>10593.8</v>
      </c>
      <c r="L7" s="33"/>
      <c r="M7" s="34">
        <f t="shared" si="0"/>
        <v>93.91342105759973</v>
      </c>
      <c r="N7" s="82">
        <v>588</v>
      </c>
      <c r="O7" s="67"/>
      <c r="P7" s="13" t="e">
        <f>F7+Лист1!#REF!</f>
        <v>#REF!</v>
      </c>
      <c r="Q7" s="14"/>
    </row>
    <row r="8" spans="1:17" s="15" customFormat="1" ht="29.25" customHeight="1">
      <c r="A8" s="70">
        <v>0</v>
      </c>
      <c r="B8" s="61" t="s">
        <v>25</v>
      </c>
      <c r="C8" s="101">
        <v>0</v>
      </c>
      <c r="D8" s="32">
        <v>0</v>
      </c>
      <c r="E8" s="32">
        <v>0</v>
      </c>
      <c r="F8" s="32">
        <v>0</v>
      </c>
      <c r="G8" s="32">
        <f t="shared" si="1"/>
        <v>0</v>
      </c>
      <c r="H8" s="32">
        <v>0</v>
      </c>
      <c r="I8" s="32">
        <f t="shared" si="3"/>
        <v>0</v>
      </c>
      <c r="J8" s="32">
        <v>0</v>
      </c>
      <c r="K8" s="101">
        <v>0</v>
      </c>
      <c r="L8" s="33">
        <f aca="true" t="shared" si="5" ref="L8:L32">F8-K8</f>
        <v>0</v>
      </c>
      <c r="M8" s="34">
        <v>0</v>
      </c>
      <c r="N8" s="83">
        <v>0</v>
      </c>
      <c r="O8" s="67">
        <f>A8*M8/100</f>
        <v>0</v>
      </c>
      <c r="P8" s="13" t="e">
        <f>F8+Лист1!#REF!</f>
        <v>#REF!</v>
      </c>
      <c r="Q8" s="14"/>
    </row>
    <row r="9" spans="1:17" ht="34.5" customHeight="1">
      <c r="A9" s="70">
        <v>101.7</v>
      </c>
      <c r="B9" s="62" t="s">
        <v>31</v>
      </c>
      <c r="C9" s="101">
        <v>1218.2</v>
      </c>
      <c r="D9" s="32">
        <v>837.2</v>
      </c>
      <c r="E9" s="32">
        <v>837.2</v>
      </c>
      <c r="F9" s="32">
        <v>951.1</v>
      </c>
      <c r="G9" s="32">
        <f t="shared" si="1"/>
        <v>113.89999999999998</v>
      </c>
      <c r="H9" s="32">
        <f t="shared" si="2"/>
        <v>113.60487338748209</v>
      </c>
      <c r="I9" s="32">
        <f t="shared" si="3"/>
        <v>113.89999999999998</v>
      </c>
      <c r="J9" s="32">
        <f t="shared" si="4"/>
        <v>113.60487338748209</v>
      </c>
      <c r="K9" s="101">
        <v>1218.2</v>
      </c>
      <c r="L9" s="35"/>
      <c r="M9" s="34">
        <f t="shared" si="0"/>
        <v>78.07420784764406</v>
      </c>
      <c r="N9" s="83">
        <v>0</v>
      </c>
      <c r="O9" s="68">
        <v>0</v>
      </c>
      <c r="P9" s="10" t="e">
        <f>F9+Лист1!#REF!</f>
        <v>#REF!</v>
      </c>
      <c r="Q9" s="11"/>
    </row>
    <row r="10" spans="1:17" ht="18.75" customHeight="1">
      <c r="A10" s="70">
        <v>7853.4</v>
      </c>
      <c r="B10" s="63" t="s">
        <v>3</v>
      </c>
      <c r="C10" s="101">
        <v>37969.3</v>
      </c>
      <c r="D10" s="32">
        <v>27953.3</v>
      </c>
      <c r="E10" s="32">
        <v>27953.3</v>
      </c>
      <c r="F10" s="32">
        <v>28435</v>
      </c>
      <c r="G10" s="32">
        <f t="shared" si="1"/>
        <v>481.7000000000007</v>
      </c>
      <c r="H10" s="32">
        <f t="shared" si="2"/>
        <v>101.72323124640026</v>
      </c>
      <c r="I10" s="32">
        <f t="shared" si="3"/>
        <v>481.7000000000007</v>
      </c>
      <c r="J10" s="32">
        <f t="shared" si="4"/>
        <v>101.72323124640026</v>
      </c>
      <c r="K10" s="101">
        <v>37969.3</v>
      </c>
      <c r="L10" s="35">
        <f t="shared" si="5"/>
        <v>-9534.300000000003</v>
      </c>
      <c r="M10" s="34">
        <f t="shared" si="0"/>
        <v>74.88945016105116</v>
      </c>
      <c r="N10" s="83">
        <v>5000</v>
      </c>
      <c r="O10" s="69">
        <f>A10*M10/100</f>
        <v>5881.368078947991</v>
      </c>
      <c r="P10" s="10" t="e">
        <f>F10+Лист1!#REF!</f>
        <v>#REF!</v>
      </c>
      <c r="Q10" s="11"/>
    </row>
    <row r="11" spans="1:17" ht="13.5" customHeight="1">
      <c r="A11" s="70">
        <v>5.3</v>
      </c>
      <c r="B11" s="64" t="s">
        <v>4</v>
      </c>
      <c r="C11" s="101">
        <v>263.6</v>
      </c>
      <c r="D11" s="32">
        <v>400</v>
      </c>
      <c r="E11" s="32">
        <v>400</v>
      </c>
      <c r="F11" s="32">
        <v>415.3</v>
      </c>
      <c r="G11" s="32">
        <f t="shared" si="1"/>
        <v>15.300000000000011</v>
      </c>
      <c r="H11" s="32">
        <f t="shared" si="2"/>
        <v>103.82500000000002</v>
      </c>
      <c r="I11" s="32">
        <f t="shared" si="3"/>
        <v>15.300000000000011</v>
      </c>
      <c r="J11" s="32">
        <f t="shared" si="4"/>
        <v>103.82500000000002</v>
      </c>
      <c r="K11" s="101">
        <v>263.6</v>
      </c>
      <c r="L11" s="35">
        <f t="shared" si="5"/>
        <v>151.7</v>
      </c>
      <c r="M11" s="34">
        <f t="shared" si="0"/>
        <v>157.5493171471927</v>
      </c>
      <c r="N11" s="83">
        <v>2.4</v>
      </c>
      <c r="O11" s="69">
        <v>2.5</v>
      </c>
      <c r="P11" s="10" t="e">
        <f>F11+Лист1!#REF!</f>
        <v>#REF!</v>
      </c>
      <c r="Q11" s="11"/>
    </row>
    <row r="12" spans="1:17" ht="21" customHeight="1">
      <c r="A12" s="70">
        <v>348.7</v>
      </c>
      <c r="B12" s="63" t="s">
        <v>18</v>
      </c>
      <c r="C12" s="101">
        <v>32282.5</v>
      </c>
      <c r="D12" s="32">
        <v>33664</v>
      </c>
      <c r="E12" s="32">
        <v>33664</v>
      </c>
      <c r="F12" s="32">
        <v>35492.1</v>
      </c>
      <c r="G12" s="32">
        <f t="shared" si="1"/>
        <v>1828.0999999999985</v>
      </c>
      <c r="H12" s="32">
        <f t="shared" si="2"/>
        <v>105.43043013307984</v>
      </c>
      <c r="I12" s="32">
        <f t="shared" si="3"/>
        <v>1828.0999999999985</v>
      </c>
      <c r="J12" s="32">
        <f t="shared" si="4"/>
        <v>105.43043013307984</v>
      </c>
      <c r="K12" s="101">
        <v>32282.5</v>
      </c>
      <c r="L12" s="35">
        <f t="shared" si="5"/>
        <v>3209.5999999999985</v>
      </c>
      <c r="M12" s="34">
        <f t="shared" si="0"/>
        <v>109.942228761713</v>
      </c>
      <c r="N12" s="83">
        <v>363</v>
      </c>
      <c r="O12" s="69">
        <v>0</v>
      </c>
      <c r="P12" s="10" t="e">
        <f>F12+Лист1!#REF!</f>
        <v>#REF!</v>
      </c>
      <c r="Q12" s="11"/>
    </row>
    <row r="13" spans="1:17" ht="25.5" customHeight="1">
      <c r="A13" s="70">
        <v>0</v>
      </c>
      <c r="B13" s="65" t="s">
        <v>15</v>
      </c>
      <c r="C13" s="101">
        <v>0</v>
      </c>
      <c r="D13" s="32">
        <v>0</v>
      </c>
      <c r="E13" s="32">
        <v>0</v>
      </c>
      <c r="F13" s="32">
        <v>0</v>
      </c>
      <c r="G13" s="32">
        <f t="shared" si="1"/>
        <v>0</v>
      </c>
      <c r="H13" s="32">
        <v>0</v>
      </c>
      <c r="I13" s="32">
        <f t="shared" si="3"/>
        <v>0</v>
      </c>
      <c r="J13" s="32">
        <v>0</v>
      </c>
      <c r="K13" s="101">
        <v>0</v>
      </c>
      <c r="L13" s="35">
        <f t="shared" si="5"/>
        <v>0</v>
      </c>
      <c r="M13" s="34">
        <v>0</v>
      </c>
      <c r="N13" s="83">
        <v>0</v>
      </c>
      <c r="O13" s="69">
        <v>1</v>
      </c>
      <c r="P13" s="10" t="e">
        <f>F13+Лист1!#REF!</f>
        <v>#REF!</v>
      </c>
      <c r="Q13" s="11"/>
    </row>
    <row r="14" spans="1:17" ht="13.5" customHeight="1">
      <c r="A14" s="70">
        <v>9041.7</v>
      </c>
      <c r="B14" s="64" t="s">
        <v>5</v>
      </c>
      <c r="C14" s="101">
        <v>49582.8</v>
      </c>
      <c r="D14" s="32">
        <v>47621</v>
      </c>
      <c r="E14" s="32">
        <v>47621</v>
      </c>
      <c r="F14" s="32">
        <v>48500</v>
      </c>
      <c r="G14" s="32">
        <f t="shared" si="1"/>
        <v>879</v>
      </c>
      <c r="H14" s="32">
        <f t="shared" si="2"/>
        <v>101.84582432120284</v>
      </c>
      <c r="I14" s="32">
        <f t="shared" si="3"/>
        <v>879</v>
      </c>
      <c r="J14" s="32">
        <f t="shared" si="4"/>
        <v>101.84582432120284</v>
      </c>
      <c r="K14" s="101">
        <v>49582.8</v>
      </c>
      <c r="L14" s="33">
        <f t="shared" si="5"/>
        <v>-1082.800000000003</v>
      </c>
      <c r="M14" s="34">
        <f t="shared" si="0"/>
        <v>97.81617819082423</v>
      </c>
      <c r="N14" s="83">
        <v>8153.4</v>
      </c>
      <c r="O14" s="69">
        <f>A14*M14/100</f>
        <v>8844.245383479756</v>
      </c>
      <c r="P14" s="10" t="e">
        <f>F14+Лист1!#REF!</f>
        <v>#REF!</v>
      </c>
      <c r="Q14" s="11"/>
    </row>
    <row r="15" spans="1:17" ht="13.5" customHeight="1">
      <c r="A15" s="70">
        <v>596.3</v>
      </c>
      <c r="B15" s="64" t="s">
        <v>6</v>
      </c>
      <c r="C15" s="101">
        <v>7134.9</v>
      </c>
      <c r="D15" s="32">
        <v>6742</v>
      </c>
      <c r="E15" s="32">
        <v>6742</v>
      </c>
      <c r="F15" s="32">
        <v>7080</v>
      </c>
      <c r="G15" s="32">
        <f t="shared" si="1"/>
        <v>338</v>
      </c>
      <c r="H15" s="32">
        <f t="shared" si="2"/>
        <v>105.01334915455354</v>
      </c>
      <c r="I15" s="32">
        <f t="shared" si="3"/>
        <v>338</v>
      </c>
      <c r="J15" s="32">
        <f t="shared" si="4"/>
        <v>105.01334915455354</v>
      </c>
      <c r="K15" s="101">
        <v>7134.9</v>
      </c>
      <c r="L15" s="35">
        <f t="shared" si="5"/>
        <v>-54.899999999999636</v>
      </c>
      <c r="M15" s="34">
        <f t="shared" si="0"/>
        <v>99.23054282470673</v>
      </c>
      <c r="N15" s="83">
        <v>569.9</v>
      </c>
      <c r="O15" s="69">
        <f>A15*M15/100</f>
        <v>591.7117268637262</v>
      </c>
      <c r="P15" s="10" t="e">
        <f>F15+Лист1!#REF!</f>
        <v>#REF!</v>
      </c>
      <c r="Q15" s="11"/>
    </row>
    <row r="16" spans="1:17" ht="34.5" customHeight="1">
      <c r="A16" s="70">
        <v>0</v>
      </c>
      <c r="B16" s="95" t="s">
        <v>7</v>
      </c>
      <c r="C16" s="101">
        <v>0</v>
      </c>
      <c r="D16" s="32">
        <v>0</v>
      </c>
      <c r="E16" s="32">
        <v>0</v>
      </c>
      <c r="F16" s="32">
        <v>0</v>
      </c>
      <c r="G16" s="32">
        <f t="shared" si="1"/>
        <v>0</v>
      </c>
      <c r="H16" s="32">
        <v>0</v>
      </c>
      <c r="I16" s="32">
        <f t="shared" si="3"/>
        <v>0</v>
      </c>
      <c r="J16" s="32">
        <v>0</v>
      </c>
      <c r="K16" s="101">
        <v>0</v>
      </c>
      <c r="L16" s="35">
        <f t="shared" si="5"/>
        <v>0</v>
      </c>
      <c r="M16" s="34">
        <v>0</v>
      </c>
      <c r="N16" s="83">
        <v>0</v>
      </c>
      <c r="O16" s="69"/>
      <c r="P16" s="10" t="e">
        <f>F16+Лист1!#REF!</f>
        <v>#REF!</v>
      </c>
      <c r="Q16" s="11"/>
    </row>
    <row r="17" spans="1:17" ht="13.5" customHeight="1">
      <c r="A17" s="70">
        <v>328.9</v>
      </c>
      <c r="B17" s="60" t="s">
        <v>8</v>
      </c>
      <c r="C17" s="101">
        <v>5116.7</v>
      </c>
      <c r="D17" s="32">
        <v>3099.9</v>
      </c>
      <c r="E17" s="32">
        <v>3099.9</v>
      </c>
      <c r="F17" s="32">
        <v>3693.4</v>
      </c>
      <c r="G17" s="32">
        <f t="shared" si="1"/>
        <v>593.5</v>
      </c>
      <c r="H17" s="32">
        <f t="shared" si="2"/>
        <v>119.14577889609342</v>
      </c>
      <c r="I17" s="32">
        <f t="shared" si="3"/>
        <v>593.5</v>
      </c>
      <c r="J17" s="32">
        <f t="shared" si="4"/>
        <v>119.14577889609342</v>
      </c>
      <c r="K17" s="101">
        <v>5116.7</v>
      </c>
      <c r="L17" s="35">
        <f t="shared" si="5"/>
        <v>-1423.2999999999997</v>
      </c>
      <c r="M17" s="34">
        <f t="shared" si="0"/>
        <v>72.18324310590812</v>
      </c>
      <c r="N17" s="83">
        <v>331</v>
      </c>
      <c r="O17" s="69">
        <v>225</v>
      </c>
      <c r="P17" s="10" t="e">
        <f>F17+Лист1!#REF!</f>
        <v>#REF!</v>
      </c>
      <c r="Q17" s="11"/>
    </row>
    <row r="18" spans="1:17" ht="13.5" customHeight="1">
      <c r="A18" s="70">
        <v>1337.4</v>
      </c>
      <c r="B18" s="60" t="s">
        <v>9</v>
      </c>
      <c r="C18" s="101">
        <v>11512.1</v>
      </c>
      <c r="D18" s="32">
        <v>12585.4</v>
      </c>
      <c r="E18" s="32">
        <v>12585.4</v>
      </c>
      <c r="F18" s="32">
        <v>12887</v>
      </c>
      <c r="G18" s="32">
        <f t="shared" si="1"/>
        <v>301.60000000000036</v>
      </c>
      <c r="H18" s="32">
        <f t="shared" si="2"/>
        <v>102.39642760659177</v>
      </c>
      <c r="I18" s="32">
        <f t="shared" si="3"/>
        <v>301.60000000000036</v>
      </c>
      <c r="J18" s="32">
        <f t="shared" si="4"/>
        <v>102.39642760659177</v>
      </c>
      <c r="K18" s="101">
        <v>11512.1</v>
      </c>
      <c r="L18" s="35">
        <f t="shared" si="5"/>
        <v>1374.8999999999996</v>
      </c>
      <c r="M18" s="34">
        <f t="shared" si="0"/>
        <v>111.94308597041373</v>
      </c>
      <c r="N18" s="83">
        <v>1706.5</v>
      </c>
      <c r="O18" s="69">
        <v>1500</v>
      </c>
      <c r="P18" s="10" t="e">
        <f>F18+Лист1!#REF!</f>
        <v>#REF!</v>
      </c>
      <c r="Q18" s="11"/>
    </row>
    <row r="19" spans="1:18" ht="21" customHeight="1">
      <c r="A19" s="70">
        <v>0</v>
      </c>
      <c r="B19" s="66" t="s">
        <v>10</v>
      </c>
      <c r="C19" s="102">
        <v>0</v>
      </c>
      <c r="D19" s="32">
        <v>0</v>
      </c>
      <c r="E19" s="32">
        <v>0</v>
      </c>
      <c r="F19" s="32">
        <v>0</v>
      </c>
      <c r="G19" s="32">
        <f t="shared" si="1"/>
        <v>0</v>
      </c>
      <c r="H19" s="32">
        <v>0</v>
      </c>
      <c r="I19" s="32">
        <f t="shared" si="3"/>
        <v>0</v>
      </c>
      <c r="J19" s="32">
        <v>0</v>
      </c>
      <c r="K19" s="102">
        <v>0</v>
      </c>
      <c r="L19" s="35">
        <f t="shared" si="5"/>
        <v>0</v>
      </c>
      <c r="M19" s="34">
        <v>0</v>
      </c>
      <c r="N19" s="83">
        <v>0</v>
      </c>
      <c r="O19" s="69"/>
      <c r="P19" s="10" t="e">
        <f>F19+Лист1!#REF!</f>
        <v>#REF!</v>
      </c>
      <c r="Q19" s="11"/>
      <c r="R19" s="99"/>
    </row>
    <row r="20" spans="1:17" ht="20.25" customHeight="1">
      <c r="A20" s="70">
        <v>33.7</v>
      </c>
      <c r="B20" s="66" t="s">
        <v>11</v>
      </c>
      <c r="C20" s="101">
        <v>1136</v>
      </c>
      <c r="D20" s="32">
        <v>568.2</v>
      </c>
      <c r="E20" s="32">
        <v>568.2</v>
      </c>
      <c r="F20" s="32">
        <v>625.4</v>
      </c>
      <c r="G20" s="32">
        <f t="shared" si="1"/>
        <v>57.19999999999993</v>
      </c>
      <c r="H20" s="32">
        <f t="shared" si="2"/>
        <v>110.06687785990847</v>
      </c>
      <c r="I20" s="32">
        <f t="shared" si="3"/>
        <v>57.19999999999993</v>
      </c>
      <c r="J20" s="32">
        <f t="shared" si="4"/>
        <v>110.06687785990847</v>
      </c>
      <c r="K20" s="101">
        <v>1136</v>
      </c>
      <c r="L20" s="35">
        <f t="shared" si="5"/>
        <v>-510.6</v>
      </c>
      <c r="M20" s="34">
        <f t="shared" si="0"/>
        <v>55.052816901408455</v>
      </c>
      <c r="N20" s="83">
        <v>31.1</v>
      </c>
      <c r="O20" s="69">
        <v>121</v>
      </c>
      <c r="P20" s="10" t="e">
        <f>F20+Лист1!#REF!</f>
        <v>#REF!</v>
      </c>
      <c r="Q20" s="11"/>
    </row>
    <row r="21" spans="1:17" ht="19.5" customHeight="1">
      <c r="A21" s="70">
        <v>0</v>
      </c>
      <c r="B21" s="96" t="s">
        <v>21</v>
      </c>
      <c r="C21" s="101">
        <v>0</v>
      </c>
      <c r="D21" s="32">
        <v>0</v>
      </c>
      <c r="E21" s="32">
        <v>0</v>
      </c>
      <c r="F21" s="32">
        <v>0</v>
      </c>
      <c r="G21" s="32">
        <f t="shared" si="1"/>
        <v>0</v>
      </c>
      <c r="H21" s="32">
        <v>0</v>
      </c>
      <c r="I21" s="32">
        <f t="shared" si="3"/>
        <v>0</v>
      </c>
      <c r="J21" s="32">
        <v>0</v>
      </c>
      <c r="K21" s="101">
        <v>0</v>
      </c>
      <c r="L21" s="35">
        <f t="shared" si="5"/>
        <v>0</v>
      </c>
      <c r="M21" s="34">
        <v>0</v>
      </c>
      <c r="N21" s="83">
        <v>0</v>
      </c>
      <c r="O21" s="69"/>
      <c r="P21" s="10" t="e">
        <f>F21+Лист1!#REF!</f>
        <v>#REF!</v>
      </c>
      <c r="Q21" s="11"/>
    </row>
    <row r="22" spans="1:17" ht="20.25" customHeight="1">
      <c r="A22" s="70">
        <v>0</v>
      </c>
      <c r="B22" s="97" t="s">
        <v>35</v>
      </c>
      <c r="C22" s="101">
        <v>0</v>
      </c>
      <c r="D22" s="32">
        <v>0</v>
      </c>
      <c r="E22" s="32">
        <v>0</v>
      </c>
      <c r="F22" s="32">
        <v>0</v>
      </c>
      <c r="G22" s="32">
        <f t="shared" si="1"/>
        <v>0</v>
      </c>
      <c r="H22" s="32">
        <v>0</v>
      </c>
      <c r="I22" s="32">
        <f t="shared" si="3"/>
        <v>0</v>
      </c>
      <c r="J22" s="32">
        <v>0</v>
      </c>
      <c r="K22" s="101">
        <v>0</v>
      </c>
      <c r="L22" s="35">
        <f>F22-K23</f>
        <v>-10258.2</v>
      </c>
      <c r="M22" s="34">
        <v>0</v>
      </c>
      <c r="N22" s="83">
        <v>0</v>
      </c>
      <c r="O22" s="69"/>
      <c r="P22" s="10" t="e">
        <f>F22+Лист1!#REF!</f>
        <v>#REF!</v>
      </c>
      <c r="Q22" s="11"/>
    </row>
    <row r="23" spans="1:17" ht="18.75" customHeight="1">
      <c r="A23" s="70">
        <v>1.5</v>
      </c>
      <c r="B23" s="66" t="s">
        <v>12</v>
      </c>
      <c r="C23" s="101">
        <v>10258.2</v>
      </c>
      <c r="D23" s="32">
        <v>11257.4</v>
      </c>
      <c r="E23" s="32">
        <v>11257.4</v>
      </c>
      <c r="F23" s="32">
        <v>11272.5</v>
      </c>
      <c r="G23" s="32">
        <f t="shared" si="1"/>
        <v>15.100000000000364</v>
      </c>
      <c r="H23" s="32">
        <f t="shared" si="2"/>
        <v>100.13413399186312</v>
      </c>
      <c r="I23" s="32">
        <f t="shared" si="3"/>
        <v>15.100000000000364</v>
      </c>
      <c r="J23" s="32">
        <f t="shared" si="4"/>
        <v>100.13413399186312</v>
      </c>
      <c r="K23" s="101">
        <v>10258.2</v>
      </c>
      <c r="L23" s="35">
        <f>F23-K25</f>
        <v>9139.3</v>
      </c>
      <c r="M23" s="34">
        <f t="shared" si="0"/>
        <v>109.88769959642042</v>
      </c>
      <c r="N23" s="83">
        <v>0</v>
      </c>
      <c r="O23" s="69">
        <v>724.8</v>
      </c>
      <c r="P23" s="10" t="e">
        <f>F23+Лист1!#REF!</f>
        <v>#REF!</v>
      </c>
      <c r="Q23" s="11"/>
    </row>
    <row r="24" spans="1:19" ht="27" customHeight="1">
      <c r="A24" s="70">
        <v>98.5</v>
      </c>
      <c r="B24" s="66" t="s">
        <v>32</v>
      </c>
      <c r="C24" s="101">
        <v>2513.1</v>
      </c>
      <c r="D24" s="32">
        <v>2900</v>
      </c>
      <c r="E24" s="32">
        <v>2900</v>
      </c>
      <c r="F24" s="32">
        <v>3233.4</v>
      </c>
      <c r="G24" s="32">
        <f t="shared" si="1"/>
        <v>333.4000000000001</v>
      </c>
      <c r="H24" s="32">
        <f t="shared" si="2"/>
        <v>111.49655172413793</v>
      </c>
      <c r="I24" s="32">
        <f t="shared" si="3"/>
        <v>333.4000000000001</v>
      </c>
      <c r="J24" s="32">
        <f t="shared" si="4"/>
        <v>111.49655172413793</v>
      </c>
      <c r="K24" s="101">
        <v>2513.1</v>
      </c>
      <c r="L24" s="35">
        <f>F24-K26</f>
        <v>3230.8</v>
      </c>
      <c r="M24" s="34">
        <f t="shared" si="0"/>
        <v>128.66181210457205</v>
      </c>
      <c r="N24" s="83">
        <v>218.1</v>
      </c>
      <c r="O24" s="69"/>
      <c r="P24" s="10" t="e">
        <f>F24+Лист1!#REF!</f>
        <v>#REF!</v>
      </c>
      <c r="Q24" s="11"/>
      <c r="S24" s="99"/>
    </row>
    <row r="25" spans="1:17" ht="16.5" customHeight="1">
      <c r="A25" s="70">
        <v>8.9</v>
      </c>
      <c r="B25" s="66" t="s">
        <v>16</v>
      </c>
      <c r="C25" s="101">
        <v>2133.2</v>
      </c>
      <c r="D25" s="32">
        <v>1884</v>
      </c>
      <c r="E25" s="32">
        <v>1884</v>
      </c>
      <c r="F25" s="32">
        <v>1903</v>
      </c>
      <c r="G25" s="32">
        <f t="shared" si="1"/>
        <v>19</v>
      </c>
      <c r="H25" s="32">
        <f t="shared" si="2"/>
        <v>101.00849256900213</v>
      </c>
      <c r="I25" s="32">
        <f t="shared" si="3"/>
        <v>19</v>
      </c>
      <c r="J25" s="32">
        <f t="shared" si="4"/>
        <v>101.00849256900213</v>
      </c>
      <c r="K25" s="101">
        <v>2133.2</v>
      </c>
      <c r="L25" s="35">
        <f>F25-K27</f>
        <v>-883.9000000000001</v>
      </c>
      <c r="M25" s="34">
        <f t="shared" si="0"/>
        <v>89.20870054378399</v>
      </c>
      <c r="N25" s="83">
        <v>50</v>
      </c>
      <c r="O25" s="69">
        <v>100</v>
      </c>
      <c r="P25" s="10" t="e">
        <f>F25+Лист1!#REF!</f>
        <v>#REF!</v>
      </c>
      <c r="Q25" s="11"/>
    </row>
    <row r="26" spans="1:17" ht="26.25" customHeight="1">
      <c r="A26" s="70">
        <v>0</v>
      </c>
      <c r="B26" s="66" t="s">
        <v>17</v>
      </c>
      <c r="C26" s="101">
        <v>2.6</v>
      </c>
      <c r="D26" s="32">
        <v>0</v>
      </c>
      <c r="E26" s="32">
        <v>0</v>
      </c>
      <c r="F26" s="32">
        <v>0</v>
      </c>
      <c r="G26" s="32">
        <f t="shared" si="1"/>
        <v>0</v>
      </c>
      <c r="H26" s="32">
        <v>0</v>
      </c>
      <c r="I26" s="32">
        <f t="shared" si="3"/>
        <v>0</v>
      </c>
      <c r="J26" s="32">
        <v>0</v>
      </c>
      <c r="K26" s="101">
        <v>2.6</v>
      </c>
      <c r="L26" s="35">
        <f t="shared" si="5"/>
        <v>-2.6</v>
      </c>
      <c r="M26" s="34">
        <v>0</v>
      </c>
      <c r="N26" s="83">
        <v>0</v>
      </c>
      <c r="O26" s="69"/>
      <c r="P26" s="10" t="e">
        <f>F26+Лист1!#REF!</f>
        <v>#REF!</v>
      </c>
      <c r="Q26" s="11"/>
    </row>
    <row r="27" spans="1:17" ht="26.25" customHeight="1">
      <c r="A27" s="70">
        <v>0</v>
      </c>
      <c r="B27" s="66" t="s">
        <v>30</v>
      </c>
      <c r="C27" s="101">
        <v>2786.9</v>
      </c>
      <c r="D27" s="32">
        <v>2327.4</v>
      </c>
      <c r="E27" s="32">
        <v>2327.4</v>
      </c>
      <c r="F27" s="32">
        <v>2631.6</v>
      </c>
      <c r="G27" s="32">
        <f t="shared" si="1"/>
        <v>304.1999999999998</v>
      </c>
      <c r="H27" s="32">
        <f t="shared" si="2"/>
        <v>113.07037896365043</v>
      </c>
      <c r="I27" s="32">
        <f t="shared" si="3"/>
        <v>304.1999999999998</v>
      </c>
      <c r="J27" s="32">
        <f t="shared" si="4"/>
        <v>113.07037896365043</v>
      </c>
      <c r="K27" s="101">
        <v>2786.9</v>
      </c>
      <c r="L27" s="35">
        <f t="shared" si="5"/>
        <v>-155.30000000000018</v>
      </c>
      <c r="M27" s="34">
        <f t="shared" si="0"/>
        <v>94.42750008970539</v>
      </c>
      <c r="N27" s="83">
        <v>0</v>
      </c>
      <c r="O27" s="69"/>
      <c r="P27" s="10" t="e">
        <f>F27+Лист1!#REF!</f>
        <v>#REF!</v>
      </c>
      <c r="Q27" s="11"/>
    </row>
    <row r="28" spans="1:17" ht="18.75" customHeight="1">
      <c r="A28" s="70">
        <v>38.9</v>
      </c>
      <c r="B28" s="66" t="s">
        <v>19</v>
      </c>
      <c r="C28" s="101">
        <v>5197.8</v>
      </c>
      <c r="D28" s="32">
        <v>2222</v>
      </c>
      <c r="E28" s="32">
        <v>2222</v>
      </c>
      <c r="F28" s="32">
        <v>2367</v>
      </c>
      <c r="G28" s="32">
        <f t="shared" si="1"/>
        <v>145</v>
      </c>
      <c r="H28" s="32">
        <f t="shared" si="2"/>
        <v>106.52565256525652</v>
      </c>
      <c r="I28" s="32">
        <f t="shared" si="3"/>
        <v>145</v>
      </c>
      <c r="J28" s="32">
        <f t="shared" si="4"/>
        <v>106.52565256525652</v>
      </c>
      <c r="K28" s="101">
        <v>5197.8</v>
      </c>
      <c r="L28" s="35">
        <f t="shared" si="5"/>
        <v>-2830.8</v>
      </c>
      <c r="M28" s="34">
        <f t="shared" si="0"/>
        <v>45.53849705644696</v>
      </c>
      <c r="N28" s="83">
        <v>120.1</v>
      </c>
      <c r="O28" s="69">
        <v>300.2</v>
      </c>
      <c r="P28" s="10" t="e">
        <f>F28+Лист1!#REF!</f>
        <v>#REF!</v>
      </c>
      <c r="Q28" s="11"/>
    </row>
    <row r="29" spans="1:17" ht="11.25" customHeight="1">
      <c r="A29" s="70">
        <v>0</v>
      </c>
      <c r="B29" s="66" t="s">
        <v>13</v>
      </c>
      <c r="C29" s="101">
        <v>0</v>
      </c>
      <c r="D29" s="32">
        <v>0</v>
      </c>
      <c r="E29" s="32">
        <v>0</v>
      </c>
      <c r="F29" s="32">
        <v>0</v>
      </c>
      <c r="G29" s="32">
        <f t="shared" si="1"/>
        <v>0</v>
      </c>
      <c r="H29" s="32">
        <v>0</v>
      </c>
      <c r="I29" s="32">
        <f t="shared" si="3"/>
        <v>0</v>
      </c>
      <c r="J29" s="32">
        <v>0</v>
      </c>
      <c r="K29" s="101">
        <v>0</v>
      </c>
      <c r="L29" s="35">
        <f t="shared" si="5"/>
        <v>0</v>
      </c>
      <c r="M29" s="34">
        <v>0</v>
      </c>
      <c r="N29" s="83">
        <v>0</v>
      </c>
      <c r="O29" s="69"/>
      <c r="P29" s="10" t="e">
        <f>F29+Лист1!#REF!</f>
        <v>#REF!</v>
      </c>
      <c r="Q29" s="11"/>
    </row>
    <row r="30" spans="1:17" ht="19.5" customHeight="1">
      <c r="A30" s="70">
        <v>250.4</v>
      </c>
      <c r="B30" s="66" t="s">
        <v>27</v>
      </c>
      <c r="C30" s="101">
        <v>2368.6</v>
      </c>
      <c r="D30" s="32">
        <v>2020.3</v>
      </c>
      <c r="E30" s="32">
        <v>2020.3</v>
      </c>
      <c r="F30" s="32">
        <v>2119</v>
      </c>
      <c r="G30" s="32">
        <f t="shared" si="1"/>
        <v>98.70000000000005</v>
      </c>
      <c r="H30" s="32">
        <f t="shared" si="2"/>
        <v>104.88541305746672</v>
      </c>
      <c r="I30" s="32">
        <f t="shared" si="3"/>
        <v>98.70000000000005</v>
      </c>
      <c r="J30" s="32">
        <f t="shared" si="4"/>
        <v>104.88541305746672</v>
      </c>
      <c r="K30" s="101">
        <v>2368.6</v>
      </c>
      <c r="L30" s="35">
        <f t="shared" si="5"/>
        <v>-249.5999999999999</v>
      </c>
      <c r="M30" s="34">
        <f t="shared" si="0"/>
        <v>89.46212952799122</v>
      </c>
      <c r="N30" s="83">
        <v>160.7</v>
      </c>
      <c r="O30" s="69"/>
      <c r="P30" s="10" t="e">
        <f>F30+Лист1!#REF!</f>
        <v>#REF!</v>
      </c>
      <c r="Q30" s="11"/>
    </row>
    <row r="31" spans="1:17" ht="12" customHeight="1">
      <c r="A31" s="70">
        <v>0</v>
      </c>
      <c r="B31" s="66" t="s">
        <v>45</v>
      </c>
      <c r="C31" s="101">
        <v>0</v>
      </c>
      <c r="D31" s="32">
        <v>0</v>
      </c>
      <c r="E31" s="32">
        <v>0</v>
      </c>
      <c r="F31" s="32">
        <v>0</v>
      </c>
      <c r="G31" s="32">
        <f t="shared" si="1"/>
        <v>0</v>
      </c>
      <c r="H31" s="32">
        <v>0</v>
      </c>
      <c r="I31" s="32">
        <f t="shared" si="3"/>
        <v>0</v>
      </c>
      <c r="J31" s="32">
        <v>0</v>
      </c>
      <c r="K31" s="101">
        <v>0</v>
      </c>
      <c r="L31" s="35">
        <f t="shared" si="5"/>
        <v>0</v>
      </c>
      <c r="M31" s="34">
        <v>0</v>
      </c>
      <c r="N31" s="83">
        <v>0</v>
      </c>
      <c r="O31" s="69"/>
      <c r="P31" s="10" t="e">
        <f>F31+Лист1!#REF!</f>
        <v>#REF!</v>
      </c>
      <c r="Q31" s="11"/>
    </row>
    <row r="32" spans="1:17" ht="26.25" customHeight="1" thickBot="1">
      <c r="A32" s="71">
        <v>0</v>
      </c>
      <c r="B32" s="72" t="s">
        <v>34</v>
      </c>
      <c r="C32" s="103">
        <v>0</v>
      </c>
      <c r="D32" s="73">
        <v>0</v>
      </c>
      <c r="E32" s="73">
        <v>0</v>
      </c>
      <c r="F32" s="73">
        <v>0</v>
      </c>
      <c r="G32" s="73">
        <f>F32-E32</f>
        <v>0</v>
      </c>
      <c r="H32" s="73">
        <v>0</v>
      </c>
      <c r="I32" s="73">
        <f>F32-D32</f>
        <v>0</v>
      </c>
      <c r="J32" s="73">
        <v>0</v>
      </c>
      <c r="K32" s="103">
        <v>0</v>
      </c>
      <c r="L32" s="74">
        <f t="shared" si="5"/>
        <v>0</v>
      </c>
      <c r="M32" s="75">
        <v>0</v>
      </c>
      <c r="N32" s="84">
        <v>0</v>
      </c>
      <c r="O32" s="69"/>
      <c r="P32" s="10" t="e">
        <f>F32+Лист1!#REF!</f>
        <v>#REF!</v>
      </c>
      <c r="Q32" s="11"/>
    </row>
    <row r="33" spans="1:17" s="15" customFormat="1" ht="13.5" customHeight="1" thickBot="1">
      <c r="A33" s="98">
        <f>A6+A7+A8+A9+A10+A11+A12+A13+A14+A15+A16+A17+A18+A19+A20+A21+A22+A23+A24+A25+A26+A27+A28+A29+A30+A31+A32</f>
        <v>34295.50000000001</v>
      </c>
      <c r="B33" s="76" t="s">
        <v>14</v>
      </c>
      <c r="C33" s="77">
        <f>SUM(C6:C32)</f>
        <v>467684.29999999993</v>
      </c>
      <c r="D33" s="78">
        <f>SUM(D6:D32)</f>
        <v>539404.1000000001</v>
      </c>
      <c r="E33" s="78">
        <f>SUM(E6:E32)</f>
        <v>539404.1000000001</v>
      </c>
      <c r="F33" s="78">
        <f aca="true" t="shared" si="6" ref="F33:Q33">SUM(F6:F32)</f>
        <v>558043.2000000001</v>
      </c>
      <c r="G33" s="78">
        <f t="shared" si="6"/>
        <v>18639.100000000028</v>
      </c>
      <c r="H33" s="78"/>
      <c r="I33" s="78">
        <f t="shared" si="6"/>
        <v>18639.100000000028</v>
      </c>
      <c r="J33" s="78"/>
      <c r="K33" s="78">
        <f t="shared" si="6"/>
        <v>467684.29999999993</v>
      </c>
      <c r="L33" s="78">
        <f t="shared" si="6"/>
        <v>90994.40000000001</v>
      </c>
      <c r="M33" s="79"/>
      <c r="N33" s="85">
        <f t="shared" si="6"/>
        <v>33950.799999999996</v>
      </c>
      <c r="O33" s="87">
        <f t="shared" si="6"/>
        <v>36396.890755545224</v>
      </c>
      <c r="P33" s="87" t="e">
        <f t="shared" si="6"/>
        <v>#REF!</v>
      </c>
      <c r="Q33" s="87">
        <f t="shared" si="6"/>
        <v>0</v>
      </c>
    </row>
    <row r="34" spans="1:17" s="8" customFormat="1" ht="11.25">
      <c r="A34" s="36"/>
      <c r="B34" s="37"/>
      <c r="C34" s="111" t="s">
        <v>22</v>
      </c>
      <c r="D34" s="111"/>
      <c r="E34" s="111"/>
      <c r="F34" s="38">
        <v>6</v>
      </c>
      <c r="G34" s="38">
        <f>G6+G7+G8+G9+G10+G11+G12+G13+G14+G15+G16+G19+G20+G28+G30</f>
        <v>17072.300000000025</v>
      </c>
      <c r="H34" s="39"/>
      <c r="I34" s="39"/>
      <c r="J34" s="39"/>
      <c r="K34" s="40"/>
      <c r="L34" s="41"/>
      <c r="M34" s="42"/>
      <c r="N34" s="40"/>
      <c r="O34" s="9"/>
      <c r="P34" s="9"/>
      <c r="Q34" s="9"/>
    </row>
    <row r="35" spans="1:14" s="8" customFormat="1" ht="11.25">
      <c r="A35" s="106" t="s">
        <v>44</v>
      </c>
      <c r="B35" s="106"/>
      <c r="C35" s="106" t="s">
        <v>23</v>
      </c>
      <c r="D35" s="106"/>
      <c r="E35" s="106"/>
      <c r="F35" s="38">
        <f>F17+F18+F23+F25+F31</f>
        <v>29755.9</v>
      </c>
      <c r="G35" s="38"/>
      <c r="H35" s="43"/>
      <c r="I35" s="44"/>
      <c r="J35" s="44"/>
      <c r="K35" s="30"/>
      <c r="L35" s="45"/>
      <c r="M35" s="46"/>
      <c r="N35" s="40"/>
    </row>
    <row r="36" spans="1:14" s="8" customFormat="1" ht="11.25">
      <c r="A36" s="29"/>
      <c r="B36" s="47"/>
      <c r="C36" s="112" t="s">
        <v>26</v>
      </c>
      <c r="D36" s="112"/>
      <c r="E36" s="112"/>
      <c r="F36" s="112"/>
      <c r="G36" s="48">
        <f>G27</f>
        <v>304.1999999999998</v>
      </c>
      <c r="H36" s="49"/>
      <c r="I36" s="49"/>
      <c r="J36" s="49"/>
      <c r="K36" s="50"/>
      <c r="L36" s="47"/>
      <c r="M36" s="49"/>
      <c r="N36" s="81"/>
    </row>
    <row r="37" spans="3:10" ht="12.75">
      <c r="C37" s="107"/>
      <c r="D37" s="107"/>
      <c r="E37" s="107"/>
      <c r="F37" s="107"/>
      <c r="G37" s="53"/>
      <c r="I37" s="54"/>
      <c r="J37" s="54"/>
    </row>
    <row r="38" spans="7:16" ht="12.75">
      <c r="G38" s="54"/>
      <c r="P38" s="12"/>
    </row>
    <row r="39" spans="4:6" ht="12.75">
      <c r="D39" s="55"/>
      <c r="F39" s="56"/>
    </row>
    <row r="40" spans="3:15" ht="12.75">
      <c r="C40" s="100"/>
      <c r="D40" s="55"/>
      <c r="F40" s="56"/>
      <c r="O40" s="8">
        <v>32923.50802887226</v>
      </c>
    </row>
    <row r="41" spans="4:6" ht="12.75">
      <c r="D41" s="55"/>
      <c r="F41" s="56"/>
    </row>
    <row r="42" spans="4:16" ht="12.75">
      <c r="D42" s="55"/>
      <c r="P42" s="12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23"/>
      <c r="B1" s="127" t="s">
        <v>36</v>
      </c>
      <c r="C1" s="127" t="s">
        <v>37</v>
      </c>
      <c r="D1" s="127" t="s">
        <v>39</v>
      </c>
      <c r="E1" s="127" t="s">
        <v>41</v>
      </c>
      <c r="F1" s="125" t="s">
        <v>38</v>
      </c>
      <c r="G1" s="122" t="s">
        <v>40</v>
      </c>
      <c r="H1" s="122" t="s">
        <v>42</v>
      </c>
    </row>
    <row r="2" spans="1:8" ht="24" customHeight="1" thickBot="1">
      <c r="A2" s="124"/>
      <c r="B2" s="128"/>
      <c r="C2" s="128"/>
      <c r="D2" s="128"/>
      <c r="E2" s="128"/>
      <c r="F2" s="126"/>
      <c r="G2" s="122"/>
      <c r="H2" s="122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28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25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31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35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32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30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27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33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43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2021-01-15T07:46:08Z</cp:lastPrinted>
  <dcterms:created xsi:type="dcterms:W3CDTF">2008-01-22T08:41:08Z</dcterms:created>
  <dcterms:modified xsi:type="dcterms:W3CDTF">2021-01-15T07:48:35Z</dcterms:modified>
  <cp:category/>
  <cp:version/>
  <cp:contentType/>
  <cp:contentStatus/>
</cp:coreProperties>
</file>