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2" sheetId="1" r:id="rId1"/>
  </sheets>
  <definedNames>
    <definedName name="_xlnm.Print_Titles" localSheetId="0">'Приложение_2'!$11:$14</definedName>
    <definedName name="_xlnm.Print_Area" localSheetId="0">'Приложение_2'!$A$1:$P$127</definedName>
  </definedNames>
  <calcPr fullCalcOnLoad="1"/>
</workbook>
</file>

<file path=xl/sharedStrings.xml><?xml version="1.0" encoding="utf-8"?>
<sst xmlns="http://schemas.openxmlformats.org/spreadsheetml/2006/main" count="244" uniqueCount="226">
  <si>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</si>
  <si>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</si>
  <si>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</si>
  <si>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</si>
  <si>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</si>
  <si>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</si>
  <si>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</si>
  <si>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</si>
  <si>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</si>
  <si>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</si>
  <si>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</si>
  <si>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</si>
  <si>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</si>
  <si>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</si>
  <si>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</si>
  <si>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</si>
  <si>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</si>
  <si>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</si>
  <si>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</si>
  <si>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</si>
  <si>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</si>
  <si>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</si>
  <si>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</si>
  <si>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</si>
  <si>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</si>
  <si>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</si>
  <si>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</si>
  <si>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</si>
  <si>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</si>
  <si>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</si>
  <si>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</si>
  <si>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</si>
  <si>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</si>
  <si>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</si>
  <si>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</si>
  <si>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</si>
  <si>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</si>
  <si>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</si>
  <si>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</si>
  <si>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</si>
  <si>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</si>
  <si>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</si>
  <si>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</si>
  <si>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</si>
  <si>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</si>
  <si>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</si>
  <si>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</si>
  <si>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</si>
  <si>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</si>
  <si>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</si>
  <si>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</si>
  <si>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</si>
  <si>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</si>
  <si>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</si>
  <si>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</si>
  <si>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</si>
  <si>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</si>
  <si>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</si>
  <si>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</si>
  <si>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</si>
  <si>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</si>
  <si>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</si>
  <si>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</si>
  <si>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</si>
  <si>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</si>
  <si>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</si>
  <si>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</si>
  <si>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</si>
  <si>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</si>
  <si>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</si>
  <si>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</si>
  <si>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</si>
  <si>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</si>
  <si>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</si>
  <si>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</si>
  <si>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</si>
  <si>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</si>
  <si>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</si>
  <si>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</si>
  <si>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</si>
  <si>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</si>
  <si>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</si>
  <si>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</si>
  <si>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</si>
  <si>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</si>
  <si>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</si>
  <si>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 2 статьи 120, статьями 125, 126, 128, 129, 129.1, 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</si>
  <si>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</si>
  <si>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</si>
  <si>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</si>
  <si>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</si>
  <si>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</si>
  <si>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</si>
  <si>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</si>
  <si>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</si>
  <si>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</si>
  <si>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</si>
  <si>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</si>
  <si>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</si>
  <si>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</si>
  <si>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</si>
  <si>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</si>
  <si>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</si>
  <si>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</si>
  <si>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</si>
  <si>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</si>
  <si>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</si>
  <si>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</si>
  <si>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</si>
  <si>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</si>
  <si>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</si>
  <si>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</si>
  <si>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Дотация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</si>
  <si>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</si>
  <si>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</si>
  <si>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</si>
  <si>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</si>
  <si>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</si>
  <si>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</si>
  <si>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</si>
  <si>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</si>
  <si>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</si>
  <si>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</si>
  <si>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</si>
  <si>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</si>
  <si>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</si>
  <si>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</si>
  <si>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</si>
  <si>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</si>
  <si>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</si>
  <si>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</si>
  <si>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</si>
  <si>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</si>
  <si>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</si>
  <si>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</si>
  <si>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Налог на доходы физических 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</si>
  <si>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</si>
  <si>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</si>
  <si>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</si>
  <si>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</si>
  <si>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</si>
  <si>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</si>
  <si>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</si>
  <si>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</si>
  <si>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</si>
  <si>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</si>
  <si>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</si>
  <si>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</si>
  <si>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</si>
  <si>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</si>
  <si>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</si>
  <si>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(тыс. рублей)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</si>
  <si>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</si>
  <si>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</si>
  <si>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</si>
  <si>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</si>
  <si>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</si>
  <si>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</si>
  <si>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</si>
  <si>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</si>
  <si>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</si>
  <si>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</si>
  <si>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</si>
  <si>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</si>
  <si>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бюджетам городских округов 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</t>
  </si>
  <si>
    <t>Субвенции бюджетам городских округов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(попечителю)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</si>
  <si>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</si>
  <si>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</si>
  <si>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городских  для осуществления отдельных государственных полномочий Брянской области в области охраны труда</t>
  </si>
  <si>
    <t>Субвенции бюджетам городских округов 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</si>
  <si>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</si>
  <si>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</si>
  <si>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</si>
  <si>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</si>
  <si>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</si>
  <si>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</si>
  <si>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</si>
  <si>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1 05 01011 01 0000 110</t>
  </si>
  <si>
    <t>1 05 01021 01 0000 110</t>
  </si>
  <si>
    <t>1 05 01050 01 0000 110</t>
  </si>
  <si>
    <t>Минимальный налог, зачисляемый в бюджеты субъектов Российской Фдерации</t>
  </si>
  <si>
    <t>1 05 02010 02 0000 110</t>
  </si>
  <si>
    <t>1 05 03010 01 0000 110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</si>
  <si>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</si>
  <si>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</si>
  <si>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</si>
  <si>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1 06 01000 00 0000 110</t>
  </si>
  <si>
    <t>1 06 01020 04 0000 110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</si>
  <si>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</si>
  <si>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</si>
  <si>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</si>
  <si>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</si>
  <si>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</si>
  <si>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для осуществления отдельных государственных полномочий Брянской области по орагнизации деятельности  административных комиссий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</si>
  <si>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</si>
  <si>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</si>
  <si>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</si>
  <si>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</si>
  <si>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</si>
  <si>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обеспечение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</si>
  <si>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</si>
  <si>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Сумма на      2013 год</t>
  </si>
  <si>
    <t xml:space="preserve">Государственная пошлина за выдачу разрешения на установку рекламной конструкции 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</si>
  <si>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</si>
  <si>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</si>
  <si>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1 11 05012 04 0000 120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</si>
  <si>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</si>
  <si>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</si>
  <si>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</si>
  <si>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</si>
  <si>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</si>
  <si>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</si>
  <si>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</si>
  <si>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 веществ в водные объекты</t>
  </si>
  <si>
    <t>1 12 01040 01 0000 120</t>
  </si>
  <si>
    <t>Плата за размещение отходов производства и потребления</t>
  </si>
  <si>
    <t>тыс. рублей</t>
  </si>
  <si>
    <t xml:space="preserve">                        к решению Клинцовского городского</t>
  </si>
  <si>
    <t xml:space="preserve">                                   Приложение 2</t>
  </si>
  <si>
    <t xml:space="preserve">                            Совета народных депутатов "О бюджете</t>
  </si>
  <si>
    <t xml:space="preserve">                      от_______________2011 г. №________</t>
  </si>
  <si>
    <t>Прогнозируемые доходы бюджета  городского округа "город Клинцы Брянской области"</t>
  </si>
  <si>
    <t xml:space="preserve">на плановый период 2013 и 2014  годов </t>
  </si>
  <si>
    <t xml:space="preserve">                                                   на 2012 год и на плановый период 2013 и 2014 годов"</t>
  </si>
  <si>
    <t>Суммана            2014 год</t>
  </si>
  <si>
    <t xml:space="preserve">                                                 городского округа "город Клинцы Брянской области"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</si>
</sst>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top" wrapText="1"/>
    </xf>
    <xf numFmtId="2" fontId="7" fillId="0" borderId="2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180" fontId="11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/>
    </xf>
    <xf numFmtId="182" fontId="7" fillId="0" borderId="1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182" fontId="7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vertical="justify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top" wrapText="1"/>
    </xf>
    <xf numFmtId="180" fontId="9" fillId="0" borderId="2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0"/>
  <sheetViews>
    <sheetView tabSelected="1" view="pageBreakPreview" zoomScaleSheetLayoutView="100" workbookViewId="0" topLeftCell="A117">
      <selection activeCell="P16" sqref="P16"/>
    </sheetView>
  </sheetViews>
  <sheetFormatPr defaultColWidth="9.140625" defaultRowHeight="12.75"/>
  <cols>
    <col min="1" max="1" width="24.140625" style="47" customWidth="1"/>
    <col min="2" max="2" width="5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7.57421875" style="1" customWidth="1"/>
    <col min="14" max="15" width="17.8515625" style="1" hidden="1" customWidth="1"/>
    <col min="16" max="16" width="16.28125" style="2" customWidth="1"/>
    <col min="17" max="16384" width="9.140625" style="2" customWidth="1"/>
  </cols>
  <sheetData>
    <row r="1" spans="2:15" ht="18">
      <c r="B1" s="63"/>
      <c r="C1" s="64"/>
      <c r="D1" s="64"/>
      <c r="E1" s="64"/>
      <c r="F1" s="64"/>
      <c r="G1" s="64"/>
      <c r="H1" s="64"/>
      <c r="I1" s="64"/>
      <c r="J1" s="65"/>
      <c r="K1" s="65"/>
      <c r="L1" s="65"/>
      <c r="M1" s="65"/>
      <c r="N1" s="65"/>
      <c r="O1" s="2"/>
    </row>
    <row r="2" spans="1:18" ht="15.75" customHeight="1">
      <c r="A2" s="48"/>
      <c r="B2" s="70" t="s">
        <v>218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2"/>
      <c r="R2" s="12"/>
    </row>
    <row r="3" spans="1:18" ht="15.75" customHeight="1">
      <c r="A3" s="48"/>
      <c r="B3" s="74" t="s">
        <v>217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75"/>
    </row>
    <row r="4" spans="1:18" ht="18.75" customHeight="1">
      <c r="A4" s="46"/>
      <c r="B4" s="71" t="s">
        <v>219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57"/>
      <c r="R4" s="57"/>
    </row>
    <row r="5" spans="1:18" ht="17.25" customHeight="1">
      <c r="A5" s="46"/>
      <c r="B5" s="70" t="s">
        <v>225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58"/>
      <c r="R5" s="58"/>
    </row>
    <row r="6" spans="1:18" ht="18.75" customHeight="1">
      <c r="A6" s="46"/>
      <c r="B6" s="71" t="s">
        <v>223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57"/>
      <c r="R6" s="57"/>
    </row>
    <row r="7" spans="1:18" ht="18.75" customHeight="1">
      <c r="A7" s="46"/>
      <c r="B7" s="71" t="s">
        <v>220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7"/>
      <c r="R7" s="57"/>
    </row>
    <row r="8" spans="1:18" ht="18">
      <c r="A8" s="46"/>
      <c r="B8" s="13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6"/>
      <c r="Q8" s="16"/>
      <c r="R8" s="16"/>
    </row>
    <row r="9" spans="1:18" ht="18" customHeight="1">
      <c r="A9" s="72" t="s">
        <v>221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16"/>
      <c r="R9" s="16"/>
    </row>
    <row r="10" spans="1:18" ht="18.75" customHeight="1">
      <c r="A10" s="72" t="s">
        <v>222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16"/>
      <c r="R10" s="16"/>
    </row>
    <row r="11" spans="1:18" ht="18">
      <c r="A11" s="49"/>
      <c r="B11" s="1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 t="s">
        <v>151</v>
      </c>
      <c r="O11" s="77"/>
      <c r="P11" s="60" t="s">
        <v>216</v>
      </c>
      <c r="Q11" s="16"/>
      <c r="R11" s="16"/>
    </row>
    <row r="12" spans="1:18" ht="18.75" customHeight="1">
      <c r="A12" s="66" t="s">
        <v>0</v>
      </c>
      <c r="B12" s="66" t="s">
        <v>1</v>
      </c>
      <c r="C12" s="18"/>
      <c r="D12" s="18"/>
      <c r="E12" s="18"/>
      <c r="F12" s="18"/>
      <c r="G12" s="19"/>
      <c r="H12" s="20">
        <v>39707</v>
      </c>
      <c r="I12" s="20">
        <v>39716</v>
      </c>
      <c r="J12" s="66" t="s">
        <v>201</v>
      </c>
      <c r="K12" s="66"/>
      <c r="L12" s="66"/>
      <c r="M12" s="66"/>
      <c r="N12" s="66"/>
      <c r="O12" s="66"/>
      <c r="P12" s="67" t="s">
        <v>224</v>
      </c>
      <c r="Q12" s="21"/>
      <c r="R12" s="16"/>
    </row>
    <row r="13" spans="1:18" ht="18.75" customHeight="1">
      <c r="A13" s="66"/>
      <c r="B13" s="66"/>
      <c r="C13" s="73" t="s">
        <v>2</v>
      </c>
      <c r="D13" s="73"/>
      <c r="E13" s="73"/>
      <c r="F13" s="73"/>
      <c r="G13" s="66" t="s">
        <v>140</v>
      </c>
      <c r="H13" s="66" t="s">
        <v>148</v>
      </c>
      <c r="I13" s="66" t="s">
        <v>149</v>
      </c>
      <c r="J13" s="66"/>
      <c r="K13" s="66"/>
      <c r="L13" s="66"/>
      <c r="M13" s="66"/>
      <c r="N13" s="66"/>
      <c r="O13" s="66"/>
      <c r="P13" s="68"/>
      <c r="Q13" s="21"/>
      <c r="R13" s="16"/>
    </row>
    <row r="14" spans="1:18" ht="31.5" customHeight="1">
      <c r="A14" s="66"/>
      <c r="B14" s="66"/>
      <c r="C14" s="22" t="s">
        <v>3</v>
      </c>
      <c r="D14" s="22" t="s">
        <v>4</v>
      </c>
      <c r="E14" s="22" t="s">
        <v>5</v>
      </c>
      <c r="F14" s="22"/>
      <c r="G14" s="66"/>
      <c r="H14" s="66"/>
      <c r="I14" s="66"/>
      <c r="J14" s="66"/>
      <c r="K14" s="66"/>
      <c r="L14" s="66"/>
      <c r="M14" s="66"/>
      <c r="N14" s="66"/>
      <c r="O14" s="66"/>
      <c r="P14" s="69"/>
      <c r="Q14" s="21"/>
      <c r="R14" s="16"/>
    </row>
    <row r="15" spans="1:18" s="3" customFormat="1" ht="18" customHeight="1">
      <c r="A15" s="50" t="s">
        <v>6</v>
      </c>
      <c r="B15" s="24" t="s">
        <v>7</v>
      </c>
      <c r="C15" s="25" t="e">
        <f>C17+C27+C38+C48+#REF!+C57+C69+C82</f>
        <v>#REF!</v>
      </c>
      <c r="D15" s="25" t="e">
        <f>D17+D27+D38+D48+#REF!+D57+D69+D82</f>
        <v>#REF!</v>
      </c>
      <c r="E15" s="25" t="e">
        <f>E17+E27+E38+E48+#REF!+E57+E69+E82</f>
        <v>#REF!</v>
      </c>
      <c r="F15" s="25" t="e">
        <f>F17+F27+F38+F48+#REF!+F57+F69+F82</f>
        <v>#REF!</v>
      </c>
      <c r="G15" s="26" t="e">
        <f>G16+G27+G38+G48+#REF!+G57+G69+G75+G82</f>
        <v>#REF!</v>
      </c>
      <c r="H15" s="26" t="e">
        <f>H16+H27+H38+H48+#REF!+H57+H69+H75+H82</f>
        <v>#REF!</v>
      </c>
      <c r="I15" s="26" t="e">
        <f>I16+I27+I38+I48+#REF!+I57+I69+I75+I82</f>
        <v>#REF!</v>
      </c>
      <c r="J15" s="38" t="e">
        <f>J16+J27+J38+J48+#REF!+J57+J69+J75+J82</f>
        <v>#REF!</v>
      </c>
      <c r="K15" s="38" t="e">
        <f>K16+K27+K38+K48+#REF!+K57+K69+K75+K82</f>
        <v>#REF!</v>
      </c>
      <c r="L15" s="38" t="e">
        <f>L16+L27+L38+L48+#REF!+L57+L69+L75+L82</f>
        <v>#REF!</v>
      </c>
      <c r="M15" s="42">
        <f>M16+M27+M38+M48+M57+M69+M75+M82+M54</f>
        <v>325204.10000000003</v>
      </c>
      <c r="N15" s="38" t="e">
        <f>N16+N27+N38+N48+#REF!+N57+N69+N75+N82</f>
        <v>#REF!</v>
      </c>
      <c r="O15" s="38" t="e">
        <f>O16+O27+O38+O48+#REF!+O57+O69+O75+O82</f>
        <v>#REF!</v>
      </c>
      <c r="P15" s="42">
        <f>P16+P27+P38+P48+P57+P69+P75+P82+P54</f>
        <v>350585.3</v>
      </c>
      <c r="Q15" s="23"/>
      <c r="R15" s="23"/>
    </row>
    <row r="16" spans="1:18" ht="30.75" customHeight="1">
      <c r="A16" s="50" t="s">
        <v>8</v>
      </c>
      <c r="B16" s="24" t="s">
        <v>9</v>
      </c>
      <c r="C16" s="25">
        <f aca="true" t="shared" si="0" ref="C16:P16">C17</f>
        <v>14107</v>
      </c>
      <c r="D16" s="25">
        <f t="shared" si="0"/>
        <v>17499</v>
      </c>
      <c r="E16" s="25">
        <f t="shared" si="0"/>
        <v>17500</v>
      </c>
      <c r="F16" s="25">
        <f t="shared" si="0"/>
        <v>18483</v>
      </c>
      <c r="G16" s="19">
        <f t="shared" si="0"/>
        <v>87793</v>
      </c>
      <c r="H16" s="19">
        <f t="shared" si="0"/>
        <v>106729</v>
      </c>
      <c r="I16" s="19">
        <f t="shared" si="0"/>
        <v>76235</v>
      </c>
      <c r="J16" s="40">
        <f t="shared" si="0"/>
        <v>102082</v>
      </c>
      <c r="K16" s="40">
        <f t="shared" si="0"/>
        <v>129411</v>
      </c>
      <c r="L16" s="40">
        <f t="shared" si="0"/>
        <v>92436</v>
      </c>
      <c r="M16" s="42">
        <f t="shared" si="0"/>
        <v>190860</v>
      </c>
      <c r="N16" s="38">
        <f t="shared" si="0"/>
        <v>1</v>
      </c>
      <c r="O16" s="38">
        <f t="shared" si="0"/>
        <v>1</v>
      </c>
      <c r="P16" s="42">
        <f t="shared" si="0"/>
        <v>210695</v>
      </c>
      <c r="Q16" s="16"/>
      <c r="R16" s="16"/>
    </row>
    <row r="17" spans="1:18" ht="21.75" customHeight="1">
      <c r="A17" s="50" t="s">
        <v>10</v>
      </c>
      <c r="B17" s="24" t="s">
        <v>11</v>
      </c>
      <c r="C17" s="25">
        <f aca="true" t="shared" si="1" ref="C17:N17">C18+C20+C23+C24+C25</f>
        <v>14107</v>
      </c>
      <c r="D17" s="25">
        <f t="shared" si="1"/>
        <v>17499</v>
      </c>
      <c r="E17" s="25">
        <f t="shared" si="1"/>
        <v>17500</v>
      </c>
      <c r="F17" s="25">
        <f t="shared" si="1"/>
        <v>18483</v>
      </c>
      <c r="G17" s="19">
        <f t="shared" si="1"/>
        <v>87793</v>
      </c>
      <c r="H17" s="19">
        <f t="shared" si="1"/>
        <v>106729</v>
      </c>
      <c r="I17" s="19">
        <f>I18+I20+I23+I24+I25</f>
        <v>76235</v>
      </c>
      <c r="J17" s="40">
        <f t="shared" si="1"/>
        <v>102082</v>
      </c>
      <c r="K17" s="40">
        <f>K18+K20+K23+K24+K25</f>
        <v>129411</v>
      </c>
      <c r="L17" s="40">
        <f>L18+L20+L23+L24+L25</f>
        <v>92436</v>
      </c>
      <c r="M17" s="42">
        <f>M18+M19+M20+M23+M24+M26</f>
        <v>190860</v>
      </c>
      <c r="N17" s="38">
        <f t="shared" si="1"/>
        <v>1</v>
      </c>
      <c r="O17" s="38">
        <f>O18+O20+O23+O24+O25</f>
        <v>1</v>
      </c>
      <c r="P17" s="42">
        <f>P18+P19+P20+P23+P24+P25+P26</f>
        <v>210695</v>
      </c>
      <c r="Q17" s="16"/>
      <c r="R17" s="16"/>
    </row>
    <row r="18" spans="1:18" ht="78.75" customHeight="1">
      <c r="A18" s="50" t="s">
        <v>12</v>
      </c>
      <c r="B18" s="24" t="s">
        <v>135</v>
      </c>
      <c r="C18" s="25">
        <v>40</v>
      </c>
      <c r="D18" s="25">
        <v>30</v>
      </c>
      <c r="E18" s="25">
        <v>30</v>
      </c>
      <c r="F18" s="25">
        <v>30</v>
      </c>
      <c r="G18" s="26">
        <v>260</v>
      </c>
      <c r="H18" s="26">
        <v>210</v>
      </c>
      <c r="I18" s="26">
        <v>152</v>
      </c>
      <c r="J18" s="38">
        <v>306</v>
      </c>
      <c r="K18" s="38">
        <v>259</v>
      </c>
      <c r="L18" s="38">
        <v>180</v>
      </c>
      <c r="M18" s="39">
        <v>444</v>
      </c>
      <c r="N18" s="40"/>
      <c r="O18" s="40"/>
      <c r="P18" s="39">
        <v>490</v>
      </c>
      <c r="Q18" s="16"/>
      <c r="R18" s="16"/>
    </row>
    <row r="19" spans="1:18" ht="85.5" customHeight="1">
      <c r="A19" s="53" t="s">
        <v>162</v>
      </c>
      <c r="B19" s="24" t="s">
        <v>163</v>
      </c>
      <c r="C19" s="25"/>
      <c r="D19" s="25"/>
      <c r="E19" s="25"/>
      <c r="F19" s="25"/>
      <c r="G19" s="26"/>
      <c r="H19" s="26"/>
      <c r="I19" s="26"/>
      <c r="J19" s="38"/>
      <c r="K19" s="38"/>
      <c r="L19" s="38"/>
      <c r="M19" s="39">
        <v>169</v>
      </c>
      <c r="N19" s="40"/>
      <c r="O19" s="40"/>
      <c r="P19" s="39">
        <v>186</v>
      </c>
      <c r="Q19" s="16"/>
      <c r="R19" s="16"/>
    </row>
    <row r="20" spans="1:18" ht="67.5" customHeight="1">
      <c r="A20" s="50" t="s">
        <v>13</v>
      </c>
      <c r="B20" s="24" t="s">
        <v>14</v>
      </c>
      <c r="C20" s="25">
        <f aca="true" t="shared" si="2" ref="C20:N20">C21+C22</f>
        <v>13990</v>
      </c>
      <c r="D20" s="25">
        <f t="shared" si="2"/>
        <v>17390</v>
      </c>
      <c r="E20" s="25">
        <f t="shared" si="2"/>
        <v>17390</v>
      </c>
      <c r="F20" s="25">
        <f t="shared" si="2"/>
        <v>18383</v>
      </c>
      <c r="G20" s="19">
        <f t="shared" si="2"/>
        <v>87180</v>
      </c>
      <c r="H20" s="19">
        <f t="shared" si="2"/>
        <v>106308</v>
      </c>
      <c r="I20" s="19">
        <f>I21+I22</f>
        <v>75934</v>
      </c>
      <c r="J20" s="40">
        <f t="shared" si="2"/>
        <v>101366</v>
      </c>
      <c r="K20" s="40">
        <f>K21+K22</f>
        <v>128896</v>
      </c>
      <c r="L20" s="40">
        <f>L21+L22</f>
        <v>92079</v>
      </c>
      <c r="M20" s="42">
        <f>M21+M22</f>
        <v>189768</v>
      </c>
      <c r="N20" s="38">
        <f t="shared" si="2"/>
        <v>0</v>
      </c>
      <c r="O20" s="38">
        <f>O21+O22</f>
        <v>0</v>
      </c>
      <c r="P20" s="42">
        <f>P21+P22</f>
        <v>209489</v>
      </c>
      <c r="Q20" s="16"/>
      <c r="R20" s="16"/>
    </row>
    <row r="21" spans="1:18" ht="114" customHeight="1">
      <c r="A21" s="51" t="s">
        <v>15</v>
      </c>
      <c r="B21" s="27" t="s">
        <v>136</v>
      </c>
      <c r="C21" s="18">
        <v>13900</v>
      </c>
      <c r="D21" s="18">
        <v>17300</v>
      </c>
      <c r="E21" s="18">
        <v>17300</v>
      </c>
      <c r="F21" s="18">
        <v>18303</v>
      </c>
      <c r="G21" s="19">
        <v>86130</v>
      </c>
      <c r="H21" s="19">
        <v>105408</v>
      </c>
      <c r="I21" s="19">
        <v>75294</v>
      </c>
      <c r="J21" s="40">
        <v>100146</v>
      </c>
      <c r="K21" s="40">
        <v>127796</v>
      </c>
      <c r="L21" s="40">
        <v>91299</v>
      </c>
      <c r="M21" s="39">
        <v>186860</v>
      </c>
      <c r="N21" s="40"/>
      <c r="O21" s="40"/>
      <c r="P21" s="39">
        <v>206279</v>
      </c>
      <c r="Q21" s="16"/>
      <c r="R21" s="16"/>
    </row>
    <row r="22" spans="1:18" ht="96" customHeight="1">
      <c r="A22" s="51" t="s">
        <v>16</v>
      </c>
      <c r="B22" s="27" t="s">
        <v>137</v>
      </c>
      <c r="C22" s="18">
        <v>90</v>
      </c>
      <c r="D22" s="18">
        <v>90</v>
      </c>
      <c r="E22" s="18">
        <v>90</v>
      </c>
      <c r="F22" s="18">
        <v>80</v>
      </c>
      <c r="G22" s="19">
        <v>1050</v>
      </c>
      <c r="H22" s="19">
        <v>900</v>
      </c>
      <c r="I22" s="19">
        <v>640</v>
      </c>
      <c r="J22" s="40">
        <v>1220</v>
      </c>
      <c r="K22" s="40">
        <v>1100</v>
      </c>
      <c r="L22" s="40">
        <v>780</v>
      </c>
      <c r="M22" s="39">
        <v>2908</v>
      </c>
      <c r="N22" s="40"/>
      <c r="O22" s="40"/>
      <c r="P22" s="39">
        <v>3210</v>
      </c>
      <c r="Q22" s="16"/>
      <c r="R22" s="16"/>
    </row>
    <row r="23" spans="1:18" ht="53.25" customHeight="1">
      <c r="A23" s="50" t="s">
        <v>17</v>
      </c>
      <c r="B23" s="24" t="s">
        <v>18</v>
      </c>
      <c r="C23" s="25">
        <v>74</v>
      </c>
      <c r="D23" s="25">
        <v>75</v>
      </c>
      <c r="E23" s="25">
        <v>75</v>
      </c>
      <c r="F23" s="25">
        <v>66</v>
      </c>
      <c r="G23" s="19">
        <v>260</v>
      </c>
      <c r="H23" s="19">
        <v>160</v>
      </c>
      <c r="I23" s="19">
        <v>110</v>
      </c>
      <c r="J23" s="40">
        <v>305</v>
      </c>
      <c r="K23" s="40">
        <v>190</v>
      </c>
      <c r="L23" s="40">
        <v>130</v>
      </c>
      <c r="M23" s="42">
        <v>285</v>
      </c>
      <c r="N23" s="38"/>
      <c r="O23" s="38"/>
      <c r="P23" s="42">
        <v>315</v>
      </c>
      <c r="Q23" s="16"/>
      <c r="R23" s="16"/>
    </row>
    <row r="24" spans="1:18" ht="111.75" customHeight="1">
      <c r="A24" s="50" t="s">
        <v>19</v>
      </c>
      <c r="B24" s="24" t="s">
        <v>138</v>
      </c>
      <c r="C24" s="25">
        <v>0</v>
      </c>
      <c r="D24" s="25">
        <v>1</v>
      </c>
      <c r="E24" s="25">
        <v>0</v>
      </c>
      <c r="F24" s="25">
        <v>0</v>
      </c>
      <c r="G24" s="19">
        <v>90</v>
      </c>
      <c r="H24" s="19">
        <v>50</v>
      </c>
      <c r="I24" s="19">
        <v>38</v>
      </c>
      <c r="J24" s="40">
        <v>102</v>
      </c>
      <c r="K24" s="40">
        <v>65</v>
      </c>
      <c r="L24" s="40">
        <v>46</v>
      </c>
      <c r="M24" s="42">
        <v>29</v>
      </c>
      <c r="N24" s="38"/>
      <c r="O24" s="38"/>
      <c r="P24" s="42">
        <v>32</v>
      </c>
      <c r="Q24" s="16"/>
      <c r="R24" s="16"/>
    </row>
    <row r="25" spans="1:18" ht="11.25" customHeight="1" hidden="1">
      <c r="A25" s="50" t="s">
        <v>20</v>
      </c>
      <c r="B25" s="24" t="s">
        <v>21</v>
      </c>
      <c r="C25" s="25">
        <v>3</v>
      </c>
      <c r="D25" s="25">
        <v>3</v>
      </c>
      <c r="E25" s="25">
        <v>5</v>
      </c>
      <c r="F25" s="25">
        <v>4</v>
      </c>
      <c r="G25" s="19">
        <v>3</v>
      </c>
      <c r="H25" s="19">
        <v>1</v>
      </c>
      <c r="I25" s="19">
        <v>1</v>
      </c>
      <c r="J25" s="40">
        <v>3</v>
      </c>
      <c r="K25" s="40">
        <v>1</v>
      </c>
      <c r="L25" s="40">
        <v>1</v>
      </c>
      <c r="M25" s="42"/>
      <c r="N25" s="38">
        <v>1</v>
      </c>
      <c r="O25" s="38">
        <v>1</v>
      </c>
      <c r="P25" s="59"/>
      <c r="Q25" s="16"/>
      <c r="R25" s="16"/>
    </row>
    <row r="26" spans="1:18" ht="83.25" customHeight="1">
      <c r="A26" s="78" t="s">
        <v>203</v>
      </c>
      <c r="B26" s="62" t="s">
        <v>204</v>
      </c>
      <c r="C26" s="25"/>
      <c r="D26" s="25"/>
      <c r="E26" s="25"/>
      <c r="F26" s="25"/>
      <c r="G26" s="40"/>
      <c r="H26" s="40"/>
      <c r="I26" s="40"/>
      <c r="J26" s="40"/>
      <c r="K26" s="40"/>
      <c r="L26" s="40"/>
      <c r="M26" s="42">
        <v>165</v>
      </c>
      <c r="N26" s="38"/>
      <c r="O26" s="38"/>
      <c r="P26" s="42">
        <v>183</v>
      </c>
      <c r="Q26" s="16"/>
      <c r="R26" s="16"/>
    </row>
    <row r="27" spans="1:18" ht="19.5" customHeight="1">
      <c r="A27" s="50" t="s">
        <v>22</v>
      </c>
      <c r="B27" s="24" t="s">
        <v>23</v>
      </c>
      <c r="C27" s="25">
        <f>C34+C28</f>
        <v>3790</v>
      </c>
      <c r="D27" s="25">
        <f>D34+D28</f>
        <v>4440</v>
      </c>
      <c r="E27" s="25">
        <f>E34+E28</f>
        <v>4600</v>
      </c>
      <c r="F27" s="25">
        <f>F34+F28</f>
        <v>6061</v>
      </c>
      <c r="G27" s="19">
        <f aca="true" t="shared" si="3" ref="G27:O27">G28+G34+G36</f>
        <v>53904.2</v>
      </c>
      <c r="H27" s="19">
        <f t="shared" si="3"/>
        <v>50411</v>
      </c>
      <c r="I27" s="19">
        <f t="shared" si="3"/>
        <v>50411</v>
      </c>
      <c r="J27" s="40">
        <f t="shared" si="3"/>
        <v>57282.6</v>
      </c>
      <c r="K27" s="40">
        <f t="shared" si="3"/>
        <v>54443</v>
      </c>
      <c r="L27" s="40">
        <f t="shared" si="3"/>
        <v>54443</v>
      </c>
      <c r="M27" s="42">
        <f>M28+M34+M36</f>
        <v>92138</v>
      </c>
      <c r="N27" s="38">
        <f t="shared" si="3"/>
        <v>58254</v>
      </c>
      <c r="O27" s="38">
        <f t="shared" si="3"/>
        <v>58254</v>
      </c>
      <c r="P27" s="42">
        <f>P28+P34+P36</f>
        <v>96939</v>
      </c>
      <c r="Q27" s="16"/>
      <c r="R27" s="16"/>
    </row>
    <row r="28" spans="1:18" ht="39.75" customHeight="1">
      <c r="A28" s="61" t="s">
        <v>24</v>
      </c>
      <c r="B28" s="62" t="s">
        <v>25</v>
      </c>
      <c r="C28" s="25">
        <f aca="true" t="shared" si="4" ref="C28:N28">C29+C31</f>
        <v>0</v>
      </c>
      <c r="D28" s="25">
        <f t="shared" si="4"/>
        <v>0</v>
      </c>
      <c r="E28" s="25">
        <f t="shared" si="4"/>
        <v>0</v>
      </c>
      <c r="F28" s="25">
        <f t="shared" si="4"/>
        <v>0</v>
      </c>
      <c r="G28" s="19">
        <f t="shared" si="4"/>
        <v>29534.2</v>
      </c>
      <c r="H28" s="19">
        <f t="shared" si="4"/>
        <v>28750</v>
      </c>
      <c r="I28" s="19">
        <f>I29+I31</f>
        <v>28750</v>
      </c>
      <c r="J28" s="40">
        <f t="shared" si="4"/>
        <v>31377.6</v>
      </c>
      <c r="K28" s="40">
        <f>K29+K31</f>
        <v>31050</v>
      </c>
      <c r="L28" s="40">
        <f>L29+L31</f>
        <v>31050</v>
      </c>
      <c r="M28" s="42">
        <f>M29+M31+M33</f>
        <v>49278</v>
      </c>
      <c r="N28" s="38">
        <f t="shared" si="4"/>
        <v>33224</v>
      </c>
      <c r="O28" s="38">
        <f>O29+O31</f>
        <v>33224</v>
      </c>
      <c r="P28" s="42">
        <f>P29+P31+P33</f>
        <v>51742</v>
      </c>
      <c r="Q28" s="16"/>
      <c r="R28" s="16"/>
    </row>
    <row r="29" spans="1:18" ht="36" customHeight="1">
      <c r="A29" s="61" t="s">
        <v>26</v>
      </c>
      <c r="B29" s="62" t="s">
        <v>27</v>
      </c>
      <c r="C29" s="25"/>
      <c r="D29" s="25"/>
      <c r="E29" s="25"/>
      <c r="F29" s="25"/>
      <c r="G29" s="26">
        <v>17681.2</v>
      </c>
      <c r="H29" s="26">
        <v>18600</v>
      </c>
      <c r="I29" s="26">
        <v>18600</v>
      </c>
      <c r="J29" s="38">
        <v>18782.6</v>
      </c>
      <c r="K29" s="38">
        <v>20180</v>
      </c>
      <c r="L29" s="38">
        <v>20180</v>
      </c>
      <c r="M29" s="42">
        <f>M30</f>
        <v>29916</v>
      </c>
      <c r="N29" s="38">
        <v>21600</v>
      </c>
      <c r="O29" s="38">
        <v>21600</v>
      </c>
      <c r="P29" s="42">
        <f>P30</f>
        <v>31412</v>
      </c>
      <c r="Q29" s="16"/>
      <c r="R29" s="16"/>
    </row>
    <row r="30" spans="1:18" ht="43.5" customHeight="1">
      <c r="A30" s="52" t="s">
        <v>177</v>
      </c>
      <c r="B30" s="28" t="s">
        <v>27</v>
      </c>
      <c r="C30" s="18"/>
      <c r="D30" s="18"/>
      <c r="E30" s="18"/>
      <c r="F30" s="18"/>
      <c r="G30" s="19"/>
      <c r="H30" s="19"/>
      <c r="I30" s="19"/>
      <c r="J30" s="40"/>
      <c r="K30" s="40"/>
      <c r="L30" s="40"/>
      <c r="M30" s="39">
        <v>29916</v>
      </c>
      <c r="N30" s="40"/>
      <c r="O30" s="40"/>
      <c r="P30" s="39">
        <v>31412</v>
      </c>
      <c r="Q30" s="16"/>
      <c r="R30" s="16"/>
    </row>
    <row r="31" spans="1:18" ht="55.5" customHeight="1">
      <c r="A31" s="61" t="s">
        <v>28</v>
      </c>
      <c r="B31" s="62" t="s">
        <v>152</v>
      </c>
      <c r="C31" s="25"/>
      <c r="D31" s="25"/>
      <c r="E31" s="25"/>
      <c r="F31" s="25"/>
      <c r="G31" s="26">
        <v>11853</v>
      </c>
      <c r="H31" s="26">
        <v>10150</v>
      </c>
      <c r="I31" s="26">
        <v>10150</v>
      </c>
      <c r="J31" s="38">
        <v>12595</v>
      </c>
      <c r="K31" s="38">
        <v>10870</v>
      </c>
      <c r="L31" s="38">
        <v>10870</v>
      </c>
      <c r="M31" s="42">
        <f>M32</f>
        <v>16173</v>
      </c>
      <c r="N31" s="38">
        <v>11624</v>
      </c>
      <c r="O31" s="38">
        <v>11624</v>
      </c>
      <c r="P31" s="42">
        <f>P32</f>
        <v>16981</v>
      </c>
      <c r="Q31" s="16"/>
      <c r="R31" s="16"/>
    </row>
    <row r="32" spans="1:18" ht="50.25" customHeight="1">
      <c r="A32" s="52" t="s">
        <v>178</v>
      </c>
      <c r="B32" s="28" t="s">
        <v>152</v>
      </c>
      <c r="C32" s="18"/>
      <c r="D32" s="18"/>
      <c r="E32" s="18"/>
      <c r="F32" s="18"/>
      <c r="G32" s="19"/>
      <c r="H32" s="19"/>
      <c r="I32" s="19"/>
      <c r="J32" s="40"/>
      <c r="K32" s="40"/>
      <c r="L32" s="40"/>
      <c r="M32" s="39">
        <v>16173</v>
      </c>
      <c r="N32" s="40"/>
      <c r="O32" s="40"/>
      <c r="P32" s="39">
        <v>16981</v>
      </c>
      <c r="Q32" s="16"/>
      <c r="R32" s="16"/>
    </row>
    <row r="33" spans="1:18" ht="42.75" customHeight="1">
      <c r="A33" s="79" t="s">
        <v>179</v>
      </c>
      <c r="B33" s="62" t="s">
        <v>180</v>
      </c>
      <c r="C33" s="25"/>
      <c r="D33" s="25"/>
      <c r="E33" s="25"/>
      <c r="F33" s="25"/>
      <c r="G33" s="26"/>
      <c r="H33" s="26"/>
      <c r="I33" s="26"/>
      <c r="J33" s="38"/>
      <c r="K33" s="38"/>
      <c r="L33" s="38"/>
      <c r="M33" s="42">
        <v>3189</v>
      </c>
      <c r="N33" s="38"/>
      <c r="O33" s="38"/>
      <c r="P33" s="42">
        <v>3349</v>
      </c>
      <c r="Q33" s="16"/>
      <c r="R33" s="16"/>
    </row>
    <row r="34" spans="1:18" ht="33.75" customHeight="1">
      <c r="A34" s="50" t="s">
        <v>29</v>
      </c>
      <c r="B34" s="24" t="s">
        <v>30</v>
      </c>
      <c r="C34" s="25">
        <v>3790</v>
      </c>
      <c r="D34" s="25">
        <v>4440</v>
      </c>
      <c r="E34" s="25">
        <v>4600</v>
      </c>
      <c r="F34" s="25">
        <v>6061</v>
      </c>
      <c r="G34" s="26">
        <v>24368</v>
      </c>
      <c r="H34" s="26">
        <v>21659</v>
      </c>
      <c r="I34" s="26">
        <v>21659</v>
      </c>
      <c r="J34" s="40">
        <v>25903</v>
      </c>
      <c r="K34" s="40">
        <v>23391</v>
      </c>
      <c r="L34" s="40">
        <v>23391</v>
      </c>
      <c r="M34" s="42">
        <f>M35</f>
        <v>42846</v>
      </c>
      <c r="N34" s="40">
        <v>25028</v>
      </c>
      <c r="O34" s="40">
        <v>25028</v>
      </c>
      <c r="P34" s="42">
        <f>P35</f>
        <v>45182</v>
      </c>
      <c r="Q34" s="16"/>
      <c r="R34" s="16"/>
    </row>
    <row r="35" spans="1:18" ht="33.75" customHeight="1">
      <c r="A35" s="51" t="s">
        <v>181</v>
      </c>
      <c r="B35" s="29" t="s">
        <v>30</v>
      </c>
      <c r="C35" s="25"/>
      <c r="D35" s="25"/>
      <c r="E35" s="25"/>
      <c r="F35" s="25"/>
      <c r="G35" s="26"/>
      <c r="H35" s="26"/>
      <c r="I35" s="26"/>
      <c r="J35" s="40"/>
      <c r="K35" s="40"/>
      <c r="L35" s="40"/>
      <c r="M35" s="39">
        <v>42846</v>
      </c>
      <c r="N35" s="43"/>
      <c r="O35" s="40"/>
      <c r="P35" s="39">
        <v>45182</v>
      </c>
      <c r="Q35" s="16"/>
      <c r="R35" s="16"/>
    </row>
    <row r="36" spans="1:18" ht="18">
      <c r="A36" s="50" t="s">
        <v>31</v>
      </c>
      <c r="B36" s="24" t="s">
        <v>32</v>
      </c>
      <c r="C36" s="25"/>
      <c r="D36" s="25"/>
      <c r="E36" s="25"/>
      <c r="F36" s="25"/>
      <c r="G36" s="26">
        <v>2</v>
      </c>
      <c r="H36" s="26">
        <v>2</v>
      </c>
      <c r="I36" s="26">
        <v>2</v>
      </c>
      <c r="J36" s="40">
        <v>2</v>
      </c>
      <c r="K36" s="40">
        <v>2</v>
      </c>
      <c r="L36" s="40">
        <v>2</v>
      </c>
      <c r="M36" s="42">
        <f>M37</f>
        <v>14</v>
      </c>
      <c r="N36" s="43">
        <v>2</v>
      </c>
      <c r="O36" s="40">
        <v>2</v>
      </c>
      <c r="P36" s="42">
        <f>P37</f>
        <v>15</v>
      </c>
      <c r="Q36" s="16"/>
      <c r="R36" s="16"/>
    </row>
    <row r="37" spans="1:18" ht="16.5" customHeight="1">
      <c r="A37" s="51" t="s">
        <v>182</v>
      </c>
      <c r="B37" s="29" t="s">
        <v>32</v>
      </c>
      <c r="C37" s="18"/>
      <c r="D37" s="18"/>
      <c r="E37" s="18"/>
      <c r="F37" s="18"/>
      <c r="G37" s="19"/>
      <c r="H37" s="19"/>
      <c r="I37" s="19"/>
      <c r="J37" s="40"/>
      <c r="K37" s="40"/>
      <c r="L37" s="40"/>
      <c r="M37" s="39">
        <v>14</v>
      </c>
      <c r="N37" s="43"/>
      <c r="O37" s="40"/>
      <c r="P37" s="39">
        <v>15</v>
      </c>
      <c r="Q37" s="16"/>
      <c r="R37" s="16"/>
    </row>
    <row r="38" spans="1:18" ht="18">
      <c r="A38" s="50" t="s">
        <v>33</v>
      </c>
      <c r="B38" s="24" t="s">
        <v>34</v>
      </c>
      <c r="C38" s="25" t="e">
        <f>#REF!+C43+#REF!+C39</f>
        <v>#REF!</v>
      </c>
      <c r="D38" s="25" t="e">
        <f>#REF!+D43+#REF!+D39</f>
        <v>#REF!</v>
      </c>
      <c r="E38" s="25" t="e">
        <f>#REF!+E43+#REF!+E39</f>
        <v>#REF!</v>
      </c>
      <c r="F38" s="25" t="e">
        <f>#REF!+F43+#REF!+F39</f>
        <v>#REF!</v>
      </c>
      <c r="G38" s="19" t="e">
        <f>#REF!+G39+G43</f>
        <v>#REF!</v>
      </c>
      <c r="H38" s="19" t="e">
        <f>#REF!+H39+H43</f>
        <v>#REF!</v>
      </c>
      <c r="I38" s="19" t="e">
        <f>#REF!+I39+I43</f>
        <v>#REF!</v>
      </c>
      <c r="J38" s="40" t="e">
        <f>#REF!+J39+J43</f>
        <v>#REF!</v>
      </c>
      <c r="K38" s="40" t="e">
        <f>#REF!+K39+K43</f>
        <v>#REF!</v>
      </c>
      <c r="L38" s="40" t="e">
        <f>#REF!+L39+L43</f>
        <v>#REF!</v>
      </c>
      <c r="M38" s="42">
        <f>M39+M43+M42</f>
        <v>10029</v>
      </c>
      <c r="N38" s="44" t="e">
        <f>#REF!+N39+N43</f>
        <v>#REF!</v>
      </c>
      <c r="O38" s="38" t="e">
        <f>#REF!+O39+O43</f>
        <v>#REF!</v>
      </c>
      <c r="P38" s="42">
        <f>P39+P43+P42</f>
        <v>10082</v>
      </c>
      <c r="Q38" s="16"/>
      <c r="R38" s="16"/>
    </row>
    <row r="39" spans="1:18" ht="18" hidden="1">
      <c r="A39" s="53" t="s">
        <v>35</v>
      </c>
      <c r="B39" s="24" t="s">
        <v>36</v>
      </c>
      <c r="C39" s="32">
        <f aca="true" t="shared" si="5" ref="C39:P39">C40</f>
        <v>0</v>
      </c>
      <c r="D39" s="32">
        <f t="shared" si="5"/>
        <v>0</v>
      </c>
      <c r="E39" s="32">
        <f t="shared" si="5"/>
        <v>0</v>
      </c>
      <c r="F39" s="32">
        <f t="shared" si="5"/>
        <v>0</v>
      </c>
      <c r="G39" s="19">
        <f t="shared" si="5"/>
        <v>2856</v>
      </c>
      <c r="H39" s="19">
        <f t="shared" si="5"/>
        <v>7187</v>
      </c>
      <c r="I39" s="19">
        <f t="shared" si="5"/>
        <v>0</v>
      </c>
      <c r="J39" s="40">
        <f t="shared" si="5"/>
        <v>3031</v>
      </c>
      <c r="K39" s="40">
        <f t="shared" si="5"/>
        <v>7633</v>
      </c>
      <c r="L39" s="40">
        <f t="shared" si="5"/>
        <v>0</v>
      </c>
      <c r="M39" s="39">
        <f t="shared" si="5"/>
        <v>0</v>
      </c>
      <c r="N39" s="43">
        <f t="shared" si="5"/>
        <v>7617</v>
      </c>
      <c r="O39" s="40">
        <f t="shared" si="5"/>
        <v>0</v>
      </c>
      <c r="P39" s="39">
        <f t="shared" si="5"/>
        <v>0</v>
      </c>
      <c r="Q39" s="16"/>
      <c r="R39" s="16"/>
    </row>
    <row r="40" spans="1:18" ht="31.5" hidden="1">
      <c r="A40" s="30" t="s">
        <v>37</v>
      </c>
      <c r="B40" s="29" t="s">
        <v>38</v>
      </c>
      <c r="C40" s="22"/>
      <c r="D40" s="22"/>
      <c r="E40" s="22"/>
      <c r="F40" s="22"/>
      <c r="G40" s="19">
        <v>2856</v>
      </c>
      <c r="H40" s="19">
        <v>7187</v>
      </c>
      <c r="I40" s="19">
        <v>0</v>
      </c>
      <c r="J40" s="40">
        <v>3031</v>
      </c>
      <c r="K40" s="40">
        <v>7633</v>
      </c>
      <c r="L40" s="40">
        <v>0</v>
      </c>
      <c r="M40" s="39">
        <v>0</v>
      </c>
      <c r="N40" s="43">
        <v>7617</v>
      </c>
      <c r="O40" s="40">
        <v>0</v>
      </c>
      <c r="P40" s="39">
        <v>0</v>
      </c>
      <c r="Q40" s="16"/>
      <c r="R40" s="16"/>
    </row>
    <row r="41" spans="1:18" ht="18">
      <c r="A41" s="30" t="s">
        <v>186</v>
      </c>
      <c r="B41" s="29" t="s">
        <v>184</v>
      </c>
      <c r="C41" s="22"/>
      <c r="D41" s="22"/>
      <c r="E41" s="22"/>
      <c r="F41" s="22"/>
      <c r="G41" s="19"/>
      <c r="H41" s="19"/>
      <c r="I41" s="19"/>
      <c r="J41" s="40"/>
      <c r="K41" s="40"/>
      <c r="L41" s="40"/>
      <c r="M41" s="42">
        <f>M42</f>
        <v>197</v>
      </c>
      <c r="N41" s="44"/>
      <c r="O41" s="38"/>
      <c r="P41" s="42">
        <f>P42</f>
        <v>197</v>
      </c>
      <c r="Q41" s="16"/>
      <c r="R41" s="16"/>
    </row>
    <row r="42" spans="1:18" ht="47.25" customHeight="1">
      <c r="A42" s="31" t="s">
        <v>187</v>
      </c>
      <c r="B42" s="29" t="s">
        <v>185</v>
      </c>
      <c r="C42" s="22"/>
      <c r="D42" s="22"/>
      <c r="E42" s="22"/>
      <c r="F42" s="22"/>
      <c r="G42" s="19"/>
      <c r="H42" s="19"/>
      <c r="I42" s="19"/>
      <c r="J42" s="40"/>
      <c r="K42" s="40"/>
      <c r="L42" s="40"/>
      <c r="M42" s="39">
        <v>197</v>
      </c>
      <c r="N42" s="43"/>
      <c r="O42" s="40"/>
      <c r="P42" s="39">
        <v>197</v>
      </c>
      <c r="Q42" s="16"/>
      <c r="R42" s="16"/>
    </row>
    <row r="43" spans="1:18" ht="18">
      <c r="A43" s="50" t="s">
        <v>39</v>
      </c>
      <c r="B43" s="24" t="s">
        <v>40</v>
      </c>
      <c r="C43" s="32">
        <f>C46+C44</f>
        <v>360</v>
      </c>
      <c r="D43" s="32">
        <f>D46+D44</f>
        <v>3440</v>
      </c>
      <c r="E43" s="32">
        <f>E46+E44</f>
        <v>3440</v>
      </c>
      <c r="F43" s="32">
        <f>F46+F44</f>
        <v>-1806.7</v>
      </c>
      <c r="G43" s="19">
        <f aca="true" t="shared" si="6" ref="G43:O43">G44+G46</f>
        <v>5495</v>
      </c>
      <c r="H43" s="19">
        <f t="shared" si="6"/>
        <v>6602</v>
      </c>
      <c r="I43" s="19">
        <f t="shared" si="6"/>
        <v>6602</v>
      </c>
      <c r="J43" s="40">
        <f t="shared" si="6"/>
        <v>5553</v>
      </c>
      <c r="K43" s="40">
        <f t="shared" si="6"/>
        <v>6680</v>
      </c>
      <c r="L43" s="40">
        <f t="shared" si="6"/>
        <v>6680</v>
      </c>
      <c r="M43" s="42">
        <f>M44+M46</f>
        <v>9832</v>
      </c>
      <c r="N43" s="44">
        <f t="shared" si="6"/>
        <v>0</v>
      </c>
      <c r="O43" s="38">
        <f t="shared" si="6"/>
        <v>0</v>
      </c>
      <c r="P43" s="42">
        <f>P44+P46</f>
        <v>9885</v>
      </c>
      <c r="Q43" s="16"/>
      <c r="R43" s="16"/>
    </row>
    <row r="44" spans="1:18" ht="51.75" customHeight="1">
      <c r="A44" s="50" t="s">
        <v>41</v>
      </c>
      <c r="B44" s="24" t="s">
        <v>42</v>
      </c>
      <c r="C44" s="32">
        <f aca="true" t="shared" si="7" ref="C44:O44">C45</f>
        <v>0</v>
      </c>
      <c r="D44" s="32">
        <f t="shared" si="7"/>
        <v>0</v>
      </c>
      <c r="E44" s="32">
        <f t="shared" si="7"/>
        <v>0</v>
      </c>
      <c r="F44" s="32">
        <f t="shared" si="7"/>
        <v>87.8</v>
      </c>
      <c r="G44" s="26">
        <f t="shared" si="7"/>
        <v>50</v>
      </c>
      <c r="H44" s="26">
        <f t="shared" si="7"/>
        <v>30</v>
      </c>
      <c r="I44" s="26">
        <f t="shared" si="7"/>
        <v>30</v>
      </c>
      <c r="J44" s="38">
        <f t="shared" si="7"/>
        <v>50</v>
      </c>
      <c r="K44" s="38">
        <f t="shared" si="7"/>
        <v>30</v>
      </c>
      <c r="L44" s="38">
        <f t="shared" si="7"/>
        <v>30</v>
      </c>
      <c r="M44" s="42">
        <f>M45</f>
        <v>128</v>
      </c>
      <c r="N44" s="44">
        <f t="shared" si="7"/>
        <v>0</v>
      </c>
      <c r="O44" s="38">
        <f t="shared" si="7"/>
        <v>0</v>
      </c>
      <c r="P44" s="42">
        <f>P45</f>
        <v>128.7</v>
      </c>
      <c r="Q44" s="16"/>
      <c r="R44" s="16"/>
    </row>
    <row r="45" spans="1:18" ht="86.25" customHeight="1">
      <c r="A45" s="51" t="s">
        <v>43</v>
      </c>
      <c r="B45" s="29" t="s">
        <v>161</v>
      </c>
      <c r="C45" s="22"/>
      <c r="D45" s="22"/>
      <c r="E45" s="22"/>
      <c r="F45" s="22">
        <v>87.8</v>
      </c>
      <c r="G45" s="19">
        <v>50</v>
      </c>
      <c r="H45" s="19">
        <v>30</v>
      </c>
      <c r="I45" s="19">
        <v>30</v>
      </c>
      <c r="J45" s="40">
        <v>50</v>
      </c>
      <c r="K45" s="40">
        <v>30</v>
      </c>
      <c r="L45" s="40">
        <v>30</v>
      </c>
      <c r="M45" s="39">
        <v>128</v>
      </c>
      <c r="N45" s="43"/>
      <c r="O45" s="40"/>
      <c r="P45" s="39">
        <v>128.7</v>
      </c>
      <c r="Q45" s="16"/>
      <c r="R45" s="16"/>
    </row>
    <row r="46" spans="1:18" ht="48.75" customHeight="1">
      <c r="A46" s="50" t="s">
        <v>44</v>
      </c>
      <c r="B46" s="24" t="s">
        <v>45</v>
      </c>
      <c r="C46" s="32">
        <f aca="true" t="shared" si="8" ref="C46:O46">C47</f>
        <v>360</v>
      </c>
      <c r="D46" s="32">
        <f t="shared" si="8"/>
        <v>3440</v>
      </c>
      <c r="E46" s="32">
        <f t="shared" si="8"/>
        <v>3440</v>
      </c>
      <c r="F46" s="32">
        <f t="shared" si="8"/>
        <v>-1894.5</v>
      </c>
      <c r="G46" s="19">
        <f t="shared" si="8"/>
        <v>5445</v>
      </c>
      <c r="H46" s="19">
        <f t="shared" si="8"/>
        <v>6572</v>
      </c>
      <c r="I46" s="19">
        <f t="shared" si="8"/>
        <v>6572</v>
      </c>
      <c r="J46" s="40">
        <f t="shared" si="8"/>
        <v>5503</v>
      </c>
      <c r="K46" s="40">
        <f t="shared" si="8"/>
        <v>6650</v>
      </c>
      <c r="L46" s="40">
        <f t="shared" si="8"/>
        <v>6650</v>
      </c>
      <c r="M46" s="42">
        <f>M47</f>
        <v>9704</v>
      </c>
      <c r="N46" s="44">
        <f t="shared" si="8"/>
        <v>0</v>
      </c>
      <c r="O46" s="38">
        <f t="shared" si="8"/>
        <v>0</v>
      </c>
      <c r="P46" s="42">
        <f>P47</f>
        <v>9756.3</v>
      </c>
      <c r="Q46" s="16"/>
      <c r="R46" s="16"/>
    </row>
    <row r="47" spans="1:18" ht="83.25" customHeight="1">
      <c r="A47" s="51" t="s">
        <v>46</v>
      </c>
      <c r="B47" s="29" t="s">
        <v>47</v>
      </c>
      <c r="C47" s="22">
        <v>360</v>
      </c>
      <c r="D47" s="22">
        <v>3440</v>
      </c>
      <c r="E47" s="22">
        <v>3440</v>
      </c>
      <c r="F47" s="22">
        <v>-1894.5</v>
      </c>
      <c r="G47" s="19">
        <v>5445</v>
      </c>
      <c r="H47" s="19">
        <v>6572</v>
      </c>
      <c r="I47" s="19">
        <v>6572</v>
      </c>
      <c r="J47" s="40">
        <v>5503</v>
      </c>
      <c r="K47" s="40">
        <v>6650</v>
      </c>
      <c r="L47" s="40">
        <v>6650</v>
      </c>
      <c r="M47" s="39">
        <v>9704</v>
      </c>
      <c r="N47" s="43"/>
      <c r="O47" s="40"/>
      <c r="P47" s="39">
        <v>9756.3</v>
      </c>
      <c r="Q47" s="16"/>
      <c r="R47" s="16"/>
    </row>
    <row r="48" spans="1:18" ht="18">
      <c r="A48" s="50" t="s">
        <v>48</v>
      </c>
      <c r="B48" s="24" t="s">
        <v>49</v>
      </c>
      <c r="C48" s="32">
        <f aca="true" t="shared" si="9" ref="C48:N48">C49+C51</f>
        <v>1462</v>
      </c>
      <c r="D48" s="32">
        <f t="shared" si="9"/>
        <v>2164</v>
      </c>
      <c r="E48" s="32">
        <f t="shared" si="9"/>
        <v>2346</v>
      </c>
      <c r="F48" s="32">
        <f t="shared" si="9"/>
        <v>1869</v>
      </c>
      <c r="G48" s="19">
        <f t="shared" si="9"/>
        <v>8456</v>
      </c>
      <c r="H48" s="19">
        <f t="shared" si="9"/>
        <v>8456</v>
      </c>
      <c r="I48" s="19">
        <f>I49+I51</f>
        <v>8456</v>
      </c>
      <c r="J48" s="40">
        <f t="shared" si="9"/>
        <v>8755</v>
      </c>
      <c r="K48" s="40">
        <f>K49+K51</f>
        <v>8755</v>
      </c>
      <c r="L48" s="40">
        <f>L49+L51</f>
        <v>8755</v>
      </c>
      <c r="M48" s="42">
        <f>M49+M51</f>
        <v>2066.2</v>
      </c>
      <c r="N48" s="44">
        <f t="shared" si="9"/>
        <v>35</v>
      </c>
      <c r="O48" s="38">
        <f>O49+O51</f>
        <v>35</v>
      </c>
      <c r="P48" s="42">
        <f>P49+P51</f>
        <v>2127.3</v>
      </c>
      <c r="Q48" s="16"/>
      <c r="R48" s="16"/>
    </row>
    <row r="49" spans="1:18" ht="39" customHeight="1">
      <c r="A49" s="50" t="s">
        <v>50</v>
      </c>
      <c r="B49" s="24" t="s">
        <v>51</v>
      </c>
      <c r="C49" s="32">
        <f aca="true" t="shared" si="10" ref="C49:P49">C50</f>
        <v>112</v>
      </c>
      <c r="D49" s="32">
        <f t="shared" si="10"/>
        <v>112</v>
      </c>
      <c r="E49" s="32">
        <f t="shared" si="10"/>
        <v>114</v>
      </c>
      <c r="F49" s="32">
        <f t="shared" si="10"/>
        <v>112</v>
      </c>
      <c r="G49" s="19">
        <f t="shared" si="10"/>
        <v>685</v>
      </c>
      <c r="H49" s="19">
        <f t="shared" si="10"/>
        <v>700</v>
      </c>
      <c r="I49" s="19">
        <f t="shared" si="10"/>
        <v>700</v>
      </c>
      <c r="J49" s="40">
        <f t="shared" si="10"/>
        <v>709</v>
      </c>
      <c r="K49" s="40">
        <f t="shared" si="10"/>
        <v>720</v>
      </c>
      <c r="L49" s="40">
        <f t="shared" si="10"/>
        <v>720</v>
      </c>
      <c r="M49" s="42">
        <f t="shared" si="10"/>
        <v>2036.2</v>
      </c>
      <c r="N49" s="44">
        <f t="shared" si="10"/>
        <v>0</v>
      </c>
      <c r="O49" s="38">
        <f t="shared" si="10"/>
        <v>0</v>
      </c>
      <c r="P49" s="42">
        <f t="shared" si="10"/>
        <v>2097.3</v>
      </c>
      <c r="Q49" s="16"/>
      <c r="R49" s="16"/>
    </row>
    <row r="50" spans="1:18" ht="48" customHeight="1">
      <c r="A50" s="51" t="s">
        <v>52</v>
      </c>
      <c r="B50" s="29" t="s">
        <v>53</v>
      </c>
      <c r="C50" s="22">
        <v>112</v>
      </c>
      <c r="D50" s="22">
        <v>112</v>
      </c>
      <c r="E50" s="22">
        <v>114</v>
      </c>
      <c r="F50" s="22">
        <v>112</v>
      </c>
      <c r="G50" s="19">
        <v>685</v>
      </c>
      <c r="H50" s="19">
        <v>700</v>
      </c>
      <c r="I50" s="19">
        <v>700</v>
      </c>
      <c r="J50" s="40">
        <v>709</v>
      </c>
      <c r="K50" s="40">
        <v>720</v>
      </c>
      <c r="L50" s="40">
        <v>720</v>
      </c>
      <c r="M50" s="39">
        <v>2036.2</v>
      </c>
      <c r="N50" s="43"/>
      <c r="O50" s="40"/>
      <c r="P50" s="39">
        <v>2097.3</v>
      </c>
      <c r="Q50" s="16"/>
      <c r="R50" s="16"/>
    </row>
    <row r="51" spans="1:18" ht="58.5" customHeight="1">
      <c r="A51" s="50" t="s">
        <v>54</v>
      </c>
      <c r="B51" s="24" t="s">
        <v>55</v>
      </c>
      <c r="C51" s="32">
        <f aca="true" t="shared" si="11" ref="C51:N51">C52+C53</f>
        <v>1350</v>
      </c>
      <c r="D51" s="32">
        <f t="shared" si="11"/>
        <v>2052</v>
      </c>
      <c r="E51" s="32">
        <f t="shared" si="11"/>
        <v>2232</v>
      </c>
      <c r="F51" s="32">
        <f t="shared" si="11"/>
        <v>1757</v>
      </c>
      <c r="G51" s="19">
        <f t="shared" si="11"/>
        <v>7771</v>
      </c>
      <c r="H51" s="19">
        <f t="shared" si="11"/>
        <v>7756</v>
      </c>
      <c r="I51" s="19">
        <f>I52+I53</f>
        <v>7756</v>
      </c>
      <c r="J51" s="40">
        <f t="shared" si="11"/>
        <v>8046</v>
      </c>
      <c r="K51" s="40">
        <f>K52+K53</f>
        <v>8035</v>
      </c>
      <c r="L51" s="40">
        <f>L52+L53</f>
        <v>8035</v>
      </c>
      <c r="M51" s="42">
        <f>M52+M53</f>
        <v>30</v>
      </c>
      <c r="N51" s="44">
        <f t="shared" si="11"/>
        <v>35</v>
      </c>
      <c r="O51" s="38">
        <f>O52+O53</f>
        <v>35</v>
      </c>
      <c r="P51" s="42">
        <f>P52+P53</f>
        <v>30</v>
      </c>
      <c r="Q51" s="16"/>
      <c r="R51" s="16"/>
    </row>
    <row r="52" spans="1:18" ht="35.25" customHeight="1">
      <c r="A52" s="51" t="s">
        <v>56</v>
      </c>
      <c r="B52" s="29" t="s">
        <v>202</v>
      </c>
      <c r="C52" s="22">
        <v>1341</v>
      </c>
      <c r="D52" s="22">
        <v>2040</v>
      </c>
      <c r="E52" s="22">
        <v>2220</v>
      </c>
      <c r="F52" s="22">
        <v>1750</v>
      </c>
      <c r="G52" s="19">
        <v>7761</v>
      </c>
      <c r="H52" s="19">
        <v>7726</v>
      </c>
      <c r="I52" s="19">
        <v>7726</v>
      </c>
      <c r="J52" s="40">
        <v>8036</v>
      </c>
      <c r="K52" s="40">
        <v>8000</v>
      </c>
      <c r="L52" s="40">
        <v>8000</v>
      </c>
      <c r="M52" s="39">
        <v>30</v>
      </c>
      <c r="N52" s="43"/>
      <c r="O52" s="40"/>
      <c r="P52" s="39">
        <v>30</v>
      </c>
      <c r="Q52" s="16"/>
      <c r="R52" s="16"/>
    </row>
    <row r="53" spans="1:18" ht="20.25" customHeight="1" hidden="1">
      <c r="A53" s="51" t="s">
        <v>56</v>
      </c>
      <c r="B53" s="29" t="s">
        <v>57</v>
      </c>
      <c r="C53" s="22">
        <v>9</v>
      </c>
      <c r="D53" s="22">
        <v>12</v>
      </c>
      <c r="E53" s="22">
        <v>12</v>
      </c>
      <c r="F53" s="22">
        <v>7</v>
      </c>
      <c r="G53" s="19">
        <v>10</v>
      </c>
      <c r="H53" s="19">
        <v>30</v>
      </c>
      <c r="I53" s="19">
        <v>30</v>
      </c>
      <c r="J53" s="40">
        <v>10</v>
      </c>
      <c r="K53" s="40">
        <v>35</v>
      </c>
      <c r="L53" s="40">
        <v>35</v>
      </c>
      <c r="M53" s="39">
        <v>0</v>
      </c>
      <c r="N53" s="43">
        <v>35</v>
      </c>
      <c r="O53" s="40">
        <v>35</v>
      </c>
      <c r="P53" s="41"/>
      <c r="Q53" s="16"/>
      <c r="R53" s="16"/>
    </row>
    <row r="54" spans="1:18" ht="1.5" customHeight="1" hidden="1">
      <c r="A54" s="50" t="s">
        <v>171</v>
      </c>
      <c r="B54" s="24" t="s">
        <v>172</v>
      </c>
      <c r="C54" s="22"/>
      <c r="D54" s="22"/>
      <c r="E54" s="22"/>
      <c r="F54" s="22"/>
      <c r="G54" s="19"/>
      <c r="H54" s="19"/>
      <c r="I54" s="19"/>
      <c r="J54" s="40"/>
      <c r="K54" s="40"/>
      <c r="L54" s="40"/>
      <c r="M54" s="39">
        <f>M55</f>
        <v>0</v>
      </c>
      <c r="N54" s="43"/>
      <c r="O54" s="40"/>
      <c r="P54" s="39">
        <f>P55</f>
        <v>0</v>
      </c>
      <c r="Q54" s="16"/>
      <c r="R54" s="16"/>
    </row>
    <row r="55" spans="1:18" ht="33.75" customHeight="1" hidden="1">
      <c r="A55" s="50" t="s">
        <v>173</v>
      </c>
      <c r="B55" s="24" t="s">
        <v>174</v>
      </c>
      <c r="C55" s="22"/>
      <c r="D55" s="22"/>
      <c r="E55" s="22"/>
      <c r="F55" s="22"/>
      <c r="G55" s="19"/>
      <c r="H55" s="19"/>
      <c r="I55" s="19"/>
      <c r="J55" s="40"/>
      <c r="K55" s="40"/>
      <c r="L55" s="40"/>
      <c r="M55" s="39">
        <f>M56</f>
        <v>0</v>
      </c>
      <c r="N55" s="43"/>
      <c r="O55" s="40"/>
      <c r="P55" s="39">
        <f>P56</f>
        <v>0</v>
      </c>
      <c r="Q55" s="16"/>
      <c r="R55" s="16"/>
    </row>
    <row r="56" spans="1:18" ht="47.25" customHeight="1" hidden="1">
      <c r="A56" s="51" t="s">
        <v>175</v>
      </c>
      <c r="B56" s="29" t="s">
        <v>176</v>
      </c>
      <c r="C56" s="22"/>
      <c r="D56" s="22"/>
      <c r="E56" s="22"/>
      <c r="F56" s="22"/>
      <c r="G56" s="19"/>
      <c r="H56" s="19"/>
      <c r="I56" s="19"/>
      <c r="J56" s="40"/>
      <c r="K56" s="40"/>
      <c r="L56" s="40"/>
      <c r="M56" s="39"/>
      <c r="N56" s="43"/>
      <c r="O56" s="40"/>
      <c r="P56" s="39"/>
      <c r="Q56" s="16"/>
      <c r="R56" s="16"/>
    </row>
    <row r="57" spans="1:18" ht="54.75" customHeight="1">
      <c r="A57" s="50" t="s">
        <v>58</v>
      </c>
      <c r="B57" s="24" t="s">
        <v>59</v>
      </c>
      <c r="C57" s="32" t="e">
        <f aca="true" t="shared" si="12" ref="C57:J57">C58+C63+C66</f>
        <v>#REF!</v>
      </c>
      <c r="D57" s="32" t="e">
        <f t="shared" si="12"/>
        <v>#REF!</v>
      </c>
      <c r="E57" s="32" t="e">
        <f t="shared" si="12"/>
        <v>#REF!</v>
      </c>
      <c r="F57" s="32" t="e">
        <f t="shared" si="12"/>
        <v>#REF!</v>
      </c>
      <c r="G57" s="19">
        <f t="shared" si="12"/>
        <v>14033.8</v>
      </c>
      <c r="H57" s="19">
        <f t="shared" si="12"/>
        <v>16405</v>
      </c>
      <c r="I57" s="19">
        <f>I58+I63+I66</f>
        <v>16405</v>
      </c>
      <c r="J57" s="40">
        <f t="shared" si="12"/>
        <v>15506.8</v>
      </c>
      <c r="K57" s="40">
        <f>K58+K63+K66</f>
        <v>16185</v>
      </c>
      <c r="L57" s="40">
        <f>L58+L63+L66</f>
        <v>16185</v>
      </c>
      <c r="M57" s="42">
        <f>M58+M63+M66</f>
        <v>22727</v>
      </c>
      <c r="N57" s="44" t="e">
        <f>N58+N63+N66+#REF!</f>
        <v>#REF!</v>
      </c>
      <c r="O57" s="38" t="e">
        <f>O58+O63+O66+#REF!</f>
        <v>#REF!</v>
      </c>
      <c r="P57" s="42">
        <f>P58+P63+P66</f>
        <v>23288</v>
      </c>
      <c r="Q57" s="16"/>
      <c r="R57" s="16"/>
    </row>
    <row r="58" spans="1:18" ht="122.25" customHeight="1">
      <c r="A58" s="50" t="s">
        <v>60</v>
      </c>
      <c r="B58" s="24" t="s">
        <v>198</v>
      </c>
      <c r="C58" s="32" t="e">
        <f aca="true" t="shared" si="13" ref="C58:N58">C59+C61</f>
        <v>#REF!</v>
      </c>
      <c r="D58" s="32" t="e">
        <f t="shared" si="13"/>
        <v>#REF!</v>
      </c>
      <c r="E58" s="32" t="e">
        <f t="shared" si="13"/>
        <v>#REF!</v>
      </c>
      <c r="F58" s="32" t="e">
        <f t="shared" si="13"/>
        <v>#REF!</v>
      </c>
      <c r="G58" s="19">
        <f t="shared" si="13"/>
        <v>11402.8</v>
      </c>
      <c r="H58" s="19">
        <f t="shared" si="13"/>
        <v>16280</v>
      </c>
      <c r="I58" s="19">
        <f>I59+I61</f>
        <v>16280</v>
      </c>
      <c r="J58" s="40">
        <f t="shared" si="13"/>
        <v>11562.8</v>
      </c>
      <c r="K58" s="40">
        <f>K59+K61</f>
        <v>16060</v>
      </c>
      <c r="L58" s="40">
        <f>L59+L61</f>
        <v>16060</v>
      </c>
      <c r="M58" s="42">
        <f>M59+M61</f>
        <v>21925</v>
      </c>
      <c r="N58" s="44">
        <f t="shared" si="13"/>
        <v>0</v>
      </c>
      <c r="O58" s="38">
        <f>O59+O61</f>
        <v>0</v>
      </c>
      <c r="P58" s="42">
        <f>P59+P61</f>
        <v>22472</v>
      </c>
      <c r="Q58" s="16"/>
      <c r="R58" s="16"/>
    </row>
    <row r="59" spans="1:18" ht="83.25" customHeight="1">
      <c r="A59" s="50" t="s">
        <v>61</v>
      </c>
      <c r="B59" s="24" t="s">
        <v>197</v>
      </c>
      <c r="C59" s="32" t="e">
        <f>#REF!+#REF!</f>
        <v>#REF!</v>
      </c>
      <c r="D59" s="32" t="e">
        <f>#REF!+#REF!</f>
        <v>#REF!</v>
      </c>
      <c r="E59" s="32" t="e">
        <f>#REF!+#REF!</f>
        <v>#REF!</v>
      </c>
      <c r="F59" s="32" t="e">
        <f>#REF!+#REF!</f>
        <v>#REF!</v>
      </c>
      <c r="G59" s="19">
        <f aca="true" t="shared" si="14" ref="G59:P59">G60</f>
        <v>5040</v>
      </c>
      <c r="H59" s="19">
        <f t="shared" si="14"/>
        <v>9280</v>
      </c>
      <c r="I59" s="19">
        <f t="shared" si="14"/>
        <v>9280</v>
      </c>
      <c r="J59" s="40">
        <f t="shared" si="14"/>
        <v>5200</v>
      </c>
      <c r="K59" s="40">
        <f t="shared" si="14"/>
        <v>8960</v>
      </c>
      <c r="L59" s="40">
        <f t="shared" si="14"/>
        <v>8960</v>
      </c>
      <c r="M59" s="42">
        <f t="shared" si="14"/>
        <v>11418</v>
      </c>
      <c r="N59" s="44">
        <f t="shared" si="14"/>
        <v>0</v>
      </c>
      <c r="O59" s="38">
        <f t="shared" si="14"/>
        <v>0</v>
      </c>
      <c r="P59" s="42">
        <f t="shared" si="14"/>
        <v>11419</v>
      </c>
      <c r="Q59" s="16"/>
      <c r="R59" s="16"/>
    </row>
    <row r="60" spans="1:18" ht="78.75" customHeight="1">
      <c r="A60" s="51" t="s">
        <v>205</v>
      </c>
      <c r="B60" s="29" t="s">
        <v>62</v>
      </c>
      <c r="C60" s="22"/>
      <c r="D60" s="22"/>
      <c r="E60" s="22"/>
      <c r="F60" s="22"/>
      <c r="G60" s="19">
        <v>5040</v>
      </c>
      <c r="H60" s="19">
        <v>9280</v>
      </c>
      <c r="I60" s="19">
        <v>9280</v>
      </c>
      <c r="J60" s="40">
        <v>5200</v>
      </c>
      <c r="K60" s="40">
        <v>8960</v>
      </c>
      <c r="L60" s="40">
        <v>8960</v>
      </c>
      <c r="M60" s="39">
        <v>11418</v>
      </c>
      <c r="N60" s="43"/>
      <c r="O60" s="40"/>
      <c r="P60" s="39">
        <v>11419</v>
      </c>
      <c r="Q60" s="16"/>
      <c r="R60" s="16"/>
    </row>
    <row r="61" spans="1:18" ht="102.75" customHeight="1">
      <c r="A61" s="50" t="s">
        <v>63</v>
      </c>
      <c r="B61" s="33" t="s">
        <v>196</v>
      </c>
      <c r="C61" s="32">
        <f aca="true" t="shared" si="15" ref="C61:P61">C62</f>
        <v>1500</v>
      </c>
      <c r="D61" s="32">
        <f t="shared" si="15"/>
        <v>1500</v>
      </c>
      <c r="E61" s="32">
        <f t="shared" si="15"/>
        <v>1500</v>
      </c>
      <c r="F61" s="32">
        <f t="shared" si="15"/>
        <v>1500</v>
      </c>
      <c r="G61" s="19">
        <f t="shared" si="15"/>
        <v>6362.8</v>
      </c>
      <c r="H61" s="19">
        <f t="shared" si="15"/>
        <v>7000</v>
      </c>
      <c r="I61" s="19">
        <f t="shared" si="15"/>
        <v>7000</v>
      </c>
      <c r="J61" s="40">
        <f t="shared" si="15"/>
        <v>6362.8</v>
      </c>
      <c r="K61" s="40">
        <f t="shared" si="15"/>
        <v>7100</v>
      </c>
      <c r="L61" s="40">
        <f t="shared" si="15"/>
        <v>7100</v>
      </c>
      <c r="M61" s="42">
        <f t="shared" si="15"/>
        <v>10507</v>
      </c>
      <c r="N61" s="44">
        <f t="shared" si="15"/>
        <v>0</v>
      </c>
      <c r="O61" s="38">
        <f t="shared" si="15"/>
        <v>0</v>
      </c>
      <c r="P61" s="42">
        <f t="shared" si="15"/>
        <v>11053</v>
      </c>
      <c r="Q61" s="16"/>
      <c r="R61" s="16"/>
    </row>
    <row r="62" spans="1:18" ht="81" customHeight="1">
      <c r="A62" s="51" t="s">
        <v>64</v>
      </c>
      <c r="B62" s="29" t="s">
        <v>189</v>
      </c>
      <c r="C62" s="22">
        <v>1500</v>
      </c>
      <c r="D62" s="22">
        <v>1500</v>
      </c>
      <c r="E62" s="22">
        <v>1500</v>
      </c>
      <c r="F62" s="22">
        <v>1500</v>
      </c>
      <c r="G62" s="19">
        <v>6362.8</v>
      </c>
      <c r="H62" s="19">
        <v>7000</v>
      </c>
      <c r="I62" s="19">
        <v>7000</v>
      </c>
      <c r="J62" s="40">
        <v>6362.8</v>
      </c>
      <c r="K62" s="40">
        <v>7100</v>
      </c>
      <c r="L62" s="40">
        <v>7100</v>
      </c>
      <c r="M62" s="39">
        <v>10507</v>
      </c>
      <c r="N62" s="43"/>
      <c r="O62" s="40"/>
      <c r="P62" s="39">
        <v>11053</v>
      </c>
      <c r="Q62" s="16"/>
      <c r="R62" s="16"/>
    </row>
    <row r="63" spans="1:18" ht="35.25" customHeight="1">
      <c r="A63" s="50" t="s">
        <v>65</v>
      </c>
      <c r="B63" s="24" t="s">
        <v>66</v>
      </c>
      <c r="C63" s="32">
        <f aca="true" t="shared" si="16" ref="C63:P64">C64</f>
        <v>120</v>
      </c>
      <c r="D63" s="32">
        <f t="shared" si="16"/>
        <v>1980</v>
      </c>
      <c r="E63" s="32">
        <f t="shared" si="16"/>
        <v>0</v>
      </c>
      <c r="F63" s="32">
        <f t="shared" si="16"/>
        <v>0</v>
      </c>
      <c r="G63" s="19">
        <f t="shared" si="16"/>
        <v>1631</v>
      </c>
      <c r="H63" s="19">
        <f t="shared" si="16"/>
        <v>125</v>
      </c>
      <c r="I63" s="19">
        <f t="shared" si="16"/>
        <v>125</v>
      </c>
      <c r="J63" s="40">
        <f t="shared" si="16"/>
        <v>2944</v>
      </c>
      <c r="K63" s="40">
        <f t="shared" si="16"/>
        <v>125</v>
      </c>
      <c r="L63" s="40">
        <f t="shared" si="16"/>
        <v>125</v>
      </c>
      <c r="M63" s="42">
        <f t="shared" si="16"/>
        <v>802</v>
      </c>
      <c r="N63" s="44">
        <f t="shared" si="16"/>
        <v>0</v>
      </c>
      <c r="O63" s="38">
        <f t="shared" si="16"/>
        <v>0</v>
      </c>
      <c r="P63" s="42">
        <f t="shared" si="16"/>
        <v>816</v>
      </c>
      <c r="Q63" s="16"/>
      <c r="R63" s="16"/>
    </row>
    <row r="64" spans="1:18" ht="64.5" customHeight="1">
      <c r="A64" s="50" t="s">
        <v>67</v>
      </c>
      <c r="B64" s="24" t="s">
        <v>68</v>
      </c>
      <c r="C64" s="32">
        <f t="shared" si="16"/>
        <v>120</v>
      </c>
      <c r="D64" s="32">
        <f t="shared" si="16"/>
        <v>1980</v>
      </c>
      <c r="E64" s="32">
        <f t="shared" si="16"/>
        <v>0</v>
      </c>
      <c r="F64" s="32">
        <f t="shared" si="16"/>
        <v>0</v>
      </c>
      <c r="G64" s="19">
        <f t="shared" si="16"/>
        <v>1631</v>
      </c>
      <c r="H64" s="19">
        <f t="shared" si="16"/>
        <v>125</v>
      </c>
      <c r="I64" s="19">
        <f t="shared" si="16"/>
        <v>125</v>
      </c>
      <c r="J64" s="40">
        <f t="shared" si="16"/>
        <v>2944</v>
      </c>
      <c r="K64" s="40">
        <f t="shared" si="16"/>
        <v>125</v>
      </c>
      <c r="L64" s="40">
        <f t="shared" si="16"/>
        <v>125</v>
      </c>
      <c r="M64" s="42">
        <f t="shared" si="16"/>
        <v>802</v>
      </c>
      <c r="N64" s="44">
        <f t="shared" si="16"/>
        <v>0</v>
      </c>
      <c r="O64" s="38">
        <f t="shared" si="16"/>
        <v>0</v>
      </c>
      <c r="P64" s="42">
        <f t="shared" si="16"/>
        <v>816</v>
      </c>
      <c r="Q64" s="16"/>
      <c r="R64" s="16"/>
    </row>
    <row r="65" spans="1:18" ht="69" customHeight="1">
      <c r="A65" s="51" t="s">
        <v>69</v>
      </c>
      <c r="B65" s="29" t="s">
        <v>70</v>
      </c>
      <c r="C65" s="22">
        <v>120</v>
      </c>
      <c r="D65" s="22">
        <v>1980</v>
      </c>
      <c r="E65" s="22">
        <v>0</v>
      </c>
      <c r="F65" s="22">
        <v>0</v>
      </c>
      <c r="G65" s="19">
        <v>1631</v>
      </c>
      <c r="H65" s="19">
        <v>125</v>
      </c>
      <c r="I65" s="19">
        <v>125</v>
      </c>
      <c r="J65" s="40">
        <v>2944</v>
      </c>
      <c r="K65" s="40">
        <v>125</v>
      </c>
      <c r="L65" s="40">
        <v>125</v>
      </c>
      <c r="M65" s="39">
        <v>802</v>
      </c>
      <c r="N65" s="43"/>
      <c r="O65" s="40"/>
      <c r="P65" s="39">
        <v>816</v>
      </c>
      <c r="Q65" s="16"/>
      <c r="R65" s="16"/>
    </row>
    <row r="66" spans="1:18" ht="94.5" hidden="1">
      <c r="A66" s="50" t="s">
        <v>71</v>
      </c>
      <c r="B66" s="24" t="s">
        <v>72</v>
      </c>
      <c r="C66" s="32">
        <f aca="true" t="shared" si="17" ref="C66:O67">C67</f>
        <v>0</v>
      </c>
      <c r="D66" s="32">
        <f t="shared" si="17"/>
        <v>0</v>
      </c>
      <c r="E66" s="32">
        <f t="shared" si="17"/>
        <v>0</v>
      </c>
      <c r="F66" s="32">
        <f t="shared" si="17"/>
        <v>0</v>
      </c>
      <c r="G66" s="19">
        <f t="shared" si="17"/>
        <v>1000</v>
      </c>
      <c r="H66" s="19">
        <f t="shared" si="17"/>
        <v>0</v>
      </c>
      <c r="I66" s="19">
        <f t="shared" si="17"/>
        <v>0</v>
      </c>
      <c r="J66" s="40">
        <f t="shared" si="17"/>
        <v>1000</v>
      </c>
      <c r="K66" s="40">
        <f t="shared" si="17"/>
        <v>0</v>
      </c>
      <c r="L66" s="40">
        <f t="shared" si="17"/>
        <v>0</v>
      </c>
      <c r="M66" s="39">
        <f t="shared" si="17"/>
        <v>0</v>
      </c>
      <c r="N66" s="43">
        <f t="shared" si="17"/>
        <v>0</v>
      </c>
      <c r="O66" s="40">
        <f t="shared" si="17"/>
        <v>0</v>
      </c>
      <c r="P66" s="41"/>
      <c r="Q66" s="16"/>
      <c r="R66" s="16"/>
    </row>
    <row r="67" spans="1:18" ht="78.75" hidden="1">
      <c r="A67" s="51" t="s">
        <v>73</v>
      </c>
      <c r="B67" s="29" t="s">
        <v>74</v>
      </c>
      <c r="C67" s="22">
        <f t="shared" si="17"/>
        <v>0</v>
      </c>
      <c r="D67" s="22">
        <f t="shared" si="17"/>
        <v>0</v>
      </c>
      <c r="E67" s="22">
        <f t="shared" si="17"/>
        <v>0</v>
      </c>
      <c r="F67" s="22">
        <f t="shared" si="17"/>
        <v>0</v>
      </c>
      <c r="G67" s="19">
        <f t="shared" si="17"/>
        <v>1000</v>
      </c>
      <c r="H67" s="19">
        <f t="shared" si="17"/>
        <v>0</v>
      </c>
      <c r="I67" s="19">
        <f t="shared" si="17"/>
        <v>0</v>
      </c>
      <c r="J67" s="40">
        <f t="shared" si="17"/>
        <v>1000</v>
      </c>
      <c r="K67" s="40">
        <f t="shared" si="17"/>
        <v>0</v>
      </c>
      <c r="L67" s="40">
        <f t="shared" si="17"/>
        <v>0</v>
      </c>
      <c r="M67" s="39">
        <f t="shared" si="17"/>
        <v>0</v>
      </c>
      <c r="N67" s="43">
        <f t="shared" si="17"/>
        <v>0</v>
      </c>
      <c r="O67" s="40">
        <f t="shared" si="17"/>
        <v>0</v>
      </c>
      <c r="P67" s="41"/>
      <c r="Q67" s="16"/>
      <c r="R67" s="16"/>
    </row>
    <row r="68" spans="1:18" ht="78.75" hidden="1">
      <c r="A68" s="51" t="s">
        <v>75</v>
      </c>
      <c r="B68" s="29" t="s">
        <v>76</v>
      </c>
      <c r="C68" s="22"/>
      <c r="D68" s="22"/>
      <c r="E68" s="22"/>
      <c r="F68" s="22"/>
      <c r="G68" s="19">
        <v>1000</v>
      </c>
      <c r="H68" s="19">
        <v>0</v>
      </c>
      <c r="I68" s="19">
        <v>0</v>
      </c>
      <c r="J68" s="40">
        <v>1000</v>
      </c>
      <c r="K68" s="40">
        <v>0</v>
      </c>
      <c r="L68" s="40">
        <v>0</v>
      </c>
      <c r="M68" s="39">
        <v>0</v>
      </c>
      <c r="N68" s="43">
        <v>0</v>
      </c>
      <c r="O68" s="40">
        <v>0</v>
      </c>
      <c r="P68" s="41"/>
      <c r="Q68" s="16"/>
      <c r="R68" s="16"/>
    </row>
    <row r="69" spans="1:18" ht="31.5">
      <c r="A69" s="50" t="s">
        <v>77</v>
      </c>
      <c r="B69" s="24" t="s">
        <v>78</v>
      </c>
      <c r="C69" s="32">
        <f aca="true" t="shared" si="18" ref="C69:M69">C70</f>
        <v>260</v>
      </c>
      <c r="D69" s="32">
        <f t="shared" si="18"/>
        <v>260</v>
      </c>
      <c r="E69" s="32">
        <f t="shared" si="18"/>
        <v>260</v>
      </c>
      <c r="F69" s="32">
        <f t="shared" si="18"/>
        <v>260</v>
      </c>
      <c r="G69" s="19">
        <f t="shared" si="18"/>
        <v>1244</v>
      </c>
      <c r="H69" s="19">
        <f t="shared" si="18"/>
        <v>1244</v>
      </c>
      <c r="I69" s="19">
        <f t="shared" si="18"/>
        <v>1244</v>
      </c>
      <c r="J69" s="40">
        <f t="shared" si="18"/>
        <v>1258</v>
      </c>
      <c r="K69" s="40">
        <f t="shared" si="18"/>
        <v>1258</v>
      </c>
      <c r="L69" s="40">
        <f t="shared" si="18"/>
        <v>1258</v>
      </c>
      <c r="M69" s="42">
        <f t="shared" si="18"/>
        <v>1253</v>
      </c>
      <c r="N69" s="44">
        <f>N70</f>
        <v>0</v>
      </c>
      <c r="O69" s="38">
        <f>O70</f>
        <v>0</v>
      </c>
      <c r="P69" s="42">
        <f>P70</f>
        <v>1316</v>
      </c>
      <c r="Q69" s="16"/>
      <c r="R69" s="16"/>
    </row>
    <row r="70" spans="1:18" ht="19.5" customHeight="1">
      <c r="A70" s="50" t="s">
        <v>79</v>
      </c>
      <c r="B70" s="24" t="s">
        <v>80</v>
      </c>
      <c r="C70" s="22">
        <v>260</v>
      </c>
      <c r="D70" s="22">
        <v>260</v>
      </c>
      <c r="E70" s="22">
        <v>260</v>
      </c>
      <c r="F70" s="22">
        <v>260</v>
      </c>
      <c r="G70" s="19">
        <v>1244</v>
      </c>
      <c r="H70" s="19">
        <v>1244</v>
      </c>
      <c r="I70" s="19">
        <v>1244</v>
      </c>
      <c r="J70" s="40">
        <v>1258</v>
      </c>
      <c r="K70" s="40">
        <v>1258</v>
      </c>
      <c r="L70" s="40">
        <v>1258</v>
      </c>
      <c r="M70" s="42">
        <f>SUM(M71:M74)</f>
        <v>1253</v>
      </c>
      <c r="N70" s="44"/>
      <c r="O70" s="38"/>
      <c r="P70" s="42">
        <f>SUM(P71:P74)</f>
        <v>1316</v>
      </c>
      <c r="Q70" s="16"/>
      <c r="R70" s="16"/>
    </row>
    <row r="71" spans="1:18" ht="31.5">
      <c r="A71" s="51" t="s">
        <v>208</v>
      </c>
      <c r="B71" s="29" t="s">
        <v>209</v>
      </c>
      <c r="C71" s="22"/>
      <c r="D71" s="22"/>
      <c r="E71" s="22"/>
      <c r="F71" s="22"/>
      <c r="G71" s="19"/>
      <c r="H71" s="19"/>
      <c r="I71" s="19"/>
      <c r="J71" s="40"/>
      <c r="K71" s="40"/>
      <c r="L71" s="40"/>
      <c r="M71" s="39">
        <v>100.2</v>
      </c>
      <c r="N71" s="43"/>
      <c r="O71" s="40"/>
      <c r="P71" s="39">
        <v>105.3</v>
      </c>
      <c r="Q71" s="16"/>
      <c r="R71" s="16"/>
    </row>
    <row r="72" spans="1:18" ht="31.5">
      <c r="A72" s="51" t="s">
        <v>210</v>
      </c>
      <c r="B72" s="29" t="s">
        <v>211</v>
      </c>
      <c r="C72" s="22"/>
      <c r="D72" s="22"/>
      <c r="E72" s="22"/>
      <c r="F72" s="22"/>
      <c r="G72" s="19"/>
      <c r="H72" s="19"/>
      <c r="I72" s="19"/>
      <c r="J72" s="40"/>
      <c r="K72" s="40"/>
      <c r="L72" s="40"/>
      <c r="M72" s="39">
        <v>25</v>
      </c>
      <c r="N72" s="43"/>
      <c r="O72" s="40"/>
      <c r="P72" s="39">
        <v>26.3</v>
      </c>
      <c r="Q72" s="16"/>
      <c r="R72" s="16"/>
    </row>
    <row r="73" spans="1:18" ht="19.5" customHeight="1">
      <c r="A73" s="51" t="s">
        <v>212</v>
      </c>
      <c r="B73" s="29" t="s">
        <v>213</v>
      </c>
      <c r="C73" s="22"/>
      <c r="D73" s="22"/>
      <c r="E73" s="22"/>
      <c r="F73" s="22"/>
      <c r="G73" s="19"/>
      <c r="H73" s="19"/>
      <c r="I73" s="19"/>
      <c r="J73" s="40"/>
      <c r="K73" s="40"/>
      <c r="L73" s="40"/>
      <c r="M73" s="39">
        <v>188</v>
      </c>
      <c r="N73" s="43"/>
      <c r="O73" s="40"/>
      <c r="P73" s="39">
        <v>197.4</v>
      </c>
      <c r="Q73" s="16"/>
      <c r="R73" s="16"/>
    </row>
    <row r="74" spans="1:18" ht="19.5" customHeight="1">
      <c r="A74" s="51" t="s">
        <v>214</v>
      </c>
      <c r="B74" s="29" t="s">
        <v>215</v>
      </c>
      <c r="C74" s="22"/>
      <c r="D74" s="22"/>
      <c r="E74" s="22"/>
      <c r="F74" s="22"/>
      <c r="G74" s="19"/>
      <c r="H74" s="19"/>
      <c r="I74" s="19"/>
      <c r="J74" s="40"/>
      <c r="K74" s="40"/>
      <c r="L74" s="40"/>
      <c r="M74" s="39">
        <v>939.8</v>
      </c>
      <c r="N74" s="43"/>
      <c r="O74" s="40"/>
      <c r="P74" s="39">
        <v>987</v>
      </c>
      <c r="Q74" s="16"/>
      <c r="R74" s="16"/>
    </row>
    <row r="75" spans="1:18" ht="40.5" customHeight="1">
      <c r="A75" s="50" t="s">
        <v>141</v>
      </c>
      <c r="B75" s="24" t="s">
        <v>153</v>
      </c>
      <c r="C75" s="22"/>
      <c r="D75" s="22"/>
      <c r="E75" s="22"/>
      <c r="F75" s="22"/>
      <c r="G75" s="26">
        <f aca="true" t="shared" si="19" ref="G75:O75">G76+G79</f>
        <v>0</v>
      </c>
      <c r="H75" s="26">
        <f t="shared" si="19"/>
        <v>1000</v>
      </c>
      <c r="I75" s="26">
        <f t="shared" si="19"/>
        <v>2000</v>
      </c>
      <c r="J75" s="38">
        <f t="shared" si="19"/>
        <v>0</v>
      </c>
      <c r="K75" s="38">
        <f t="shared" si="19"/>
        <v>1000</v>
      </c>
      <c r="L75" s="38">
        <f t="shared" si="19"/>
        <v>1000</v>
      </c>
      <c r="M75" s="42">
        <f>M76+M79</f>
        <v>3396</v>
      </c>
      <c r="N75" s="44">
        <f t="shared" si="19"/>
        <v>0</v>
      </c>
      <c r="O75" s="38">
        <f t="shared" si="19"/>
        <v>0</v>
      </c>
      <c r="P75" s="42">
        <f>P76+P79</f>
        <v>3321</v>
      </c>
      <c r="Q75" s="16"/>
      <c r="R75" s="16"/>
    </row>
    <row r="76" spans="1:18" ht="98.25" customHeight="1">
      <c r="A76" s="50" t="s">
        <v>150</v>
      </c>
      <c r="B76" s="24" t="s">
        <v>190</v>
      </c>
      <c r="C76" s="22"/>
      <c r="D76" s="22"/>
      <c r="E76" s="22"/>
      <c r="F76" s="22"/>
      <c r="G76" s="26">
        <f>G77</f>
        <v>0</v>
      </c>
      <c r="H76" s="26">
        <f aca="true" t="shared" si="20" ref="H76:P76">H77</f>
        <v>0</v>
      </c>
      <c r="I76" s="26">
        <f t="shared" si="20"/>
        <v>0</v>
      </c>
      <c r="J76" s="38">
        <f t="shared" si="20"/>
        <v>0</v>
      </c>
      <c r="K76" s="38">
        <f t="shared" si="20"/>
        <v>0</v>
      </c>
      <c r="L76" s="38">
        <f t="shared" si="20"/>
        <v>0</v>
      </c>
      <c r="M76" s="42">
        <f t="shared" si="20"/>
        <v>2896</v>
      </c>
      <c r="N76" s="44">
        <f t="shared" si="20"/>
        <v>0</v>
      </c>
      <c r="O76" s="38">
        <f t="shared" si="20"/>
        <v>0</v>
      </c>
      <c r="P76" s="42">
        <f t="shared" si="20"/>
        <v>2821</v>
      </c>
      <c r="Q76" s="16"/>
      <c r="R76" s="16"/>
    </row>
    <row r="77" spans="1:18" ht="116.25" customHeight="1">
      <c r="A77" s="50" t="s">
        <v>207</v>
      </c>
      <c r="B77" s="24" t="s">
        <v>183</v>
      </c>
      <c r="C77" s="22"/>
      <c r="D77" s="22"/>
      <c r="E77" s="22"/>
      <c r="F77" s="22"/>
      <c r="G77" s="26"/>
      <c r="H77" s="26"/>
      <c r="I77" s="26"/>
      <c r="J77" s="38"/>
      <c r="K77" s="38"/>
      <c r="L77" s="38"/>
      <c r="M77" s="42">
        <f>M78</f>
        <v>2896</v>
      </c>
      <c r="N77" s="44"/>
      <c r="O77" s="38"/>
      <c r="P77" s="42">
        <f>P78</f>
        <v>2821</v>
      </c>
      <c r="Q77" s="16"/>
      <c r="R77" s="16"/>
    </row>
    <row r="78" spans="1:18" ht="116.25" customHeight="1">
      <c r="A78" s="50" t="s">
        <v>206</v>
      </c>
      <c r="B78" s="24" t="s">
        <v>191</v>
      </c>
      <c r="C78" s="22"/>
      <c r="D78" s="22"/>
      <c r="E78" s="22"/>
      <c r="F78" s="22"/>
      <c r="G78" s="26"/>
      <c r="H78" s="26"/>
      <c r="I78" s="26"/>
      <c r="J78" s="38"/>
      <c r="K78" s="38"/>
      <c r="L78" s="38"/>
      <c r="M78" s="39">
        <v>2896</v>
      </c>
      <c r="N78" s="43"/>
      <c r="O78" s="40"/>
      <c r="P78" s="39">
        <v>2821</v>
      </c>
      <c r="Q78" s="16"/>
      <c r="R78" s="16"/>
    </row>
    <row r="79" spans="1:18" ht="78" customHeight="1">
      <c r="A79" s="50" t="s">
        <v>142</v>
      </c>
      <c r="B79" s="24" t="s">
        <v>143</v>
      </c>
      <c r="C79" s="22"/>
      <c r="D79" s="22"/>
      <c r="E79" s="22"/>
      <c r="F79" s="22"/>
      <c r="G79" s="26">
        <f>G81</f>
        <v>0</v>
      </c>
      <c r="H79" s="26">
        <f>H81</f>
        <v>1000</v>
      </c>
      <c r="I79" s="26">
        <f>I81</f>
        <v>2000</v>
      </c>
      <c r="J79" s="38">
        <f aca="true" t="shared" si="21" ref="J79:O80">J80</f>
        <v>0</v>
      </c>
      <c r="K79" s="38">
        <f t="shared" si="21"/>
        <v>1000</v>
      </c>
      <c r="L79" s="38">
        <f t="shared" si="21"/>
        <v>1000</v>
      </c>
      <c r="M79" s="42">
        <f>M81</f>
        <v>500</v>
      </c>
      <c r="N79" s="44">
        <f t="shared" si="21"/>
        <v>0</v>
      </c>
      <c r="O79" s="38">
        <f t="shared" si="21"/>
        <v>0</v>
      </c>
      <c r="P79" s="42">
        <f>P81</f>
        <v>500</v>
      </c>
      <c r="Q79" s="16"/>
      <c r="R79" s="16"/>
    </row>
    <row r="80" spans="1:18" ht="48" customHeight="1">
      <c r="A80" s="50" t="s">
        <v>144</v>
      </c>
      <c r="B80" s="24" t="s">
        <v>145</v>
      </c>
      <c r="C80" s="32"/>
      <c r="D80" s="32"/>
      <c r="E80" s="32"/>
      <c r="F80" s="32"/>
      <c r="G80" s="26">
        <f>G81</f>
        <v>0</v>
      </c>
      <c r="H80" s="26">
        <f>H81</f>
        <v>1000</v>
      </c>
      <c r="I80" s="26">
        <f>I81</f>
        <v>2000</v>
      </c>
      <c r="J80" s="38">
        <f t="shared" si="21"/>
        <v>0</v>
      </c>
      <c r="K80" s="38">
        <f t="shared" si="21"/>
        <v>1000</v>
      </c>
      <c r="L80" s="38">
        <f t="shared" si="21"/>
        <v>1000</v>
      </c>
      <c r="M80" s="42">
        <f>M81</f>
        <v>500</v>
      </c>
      <c r="N80" s="44">
        <f t="shared" si="21"/>
        <v>0</v>
      </c>
      <c r="O80" s="38">
        <f t="shared" si="21"/>
        <v>0</v>
      </c>
      <c r="P80" s="42">
        <f>P81</f>
        <v>500</v>
      </c>
      <c r="Q80" s="16"/>
      <c r="R80" s="16"/>
    </row>
    <row r="81" spans="1:18" ht="51.75" customHeight="1">
      <c r="A81" s="51" t="s">
        <v>146</v>
      </c>
      <c r="B81" s="29" t="s">
        <v>147</v>
      </c>
      <c r="C81" s="22"/>
      <c r="D81" s="22"/>
      <c r="E81" s="22"/>
      <c r="F81" s="22"/>
      <c r="G81" s="19">
        <v>0</v>
      </c>
      <c r="H81" s="19">
        <v>1000</v>
      </c>
      <c r="I81" s="19">
        <v>2000</v>
      </c>
      <c r="J81" s="40">
        <v>0</v>
      </c>
      <c r="K81" s="40">
        <v>1000</v>
      </c>
      <c r="L81" s="40">
        <v>1000</v>
      </c>
      <c r="M81" s="39">
        <v>500</v>
      </c>
      <c r="N81" s="43"/>
      <c r="O81" s="40"/>
      <c r="P81" s="39">
        <v>500</v>
      </c>
      <c r="Q81" s="16"/>
      <c r="R81" s="16"/>
    </row>
    <row r="82" spans="1:18" ht="18">
      <c r="A82" s="50" t="s">
        <v>81</v>
      </c>
      <c r="B82" s="24" t="s">
        <v>82</v>
      </c>
      <c r="C82" s="32" t="e">
        <f>C83+C86+#REF!+C89+C90+C91+C87+#REF!</f>
        <v>#REF!</v>
      </c>
      <c r="D82" s="32" t="e">
        <f>D83+D86+#REF!+D89+D90+D91+D87+#REF!</f>
        <v>#REF!</v>
      </c>
      <c r="E82" s="32" t="e">
        <f>E83+E86+#REF!+E89+E90+E91+E87+#REF!</f>
        <v>#REF!</v>
      </c>
      <c r="F82" s="32" t="e">
        <f>F83+F86+#REF!+F89+F90+F91+F87+#REF!</f>
        <v>#REF!</v>
      </c>
      <c r="G82" s="19" t="e">
        <f>G83+G86+#REF!+G87+G89+G90+G91</f>
        <v>#REF!</v>
      </c>
      <c r="H82" s="19" t="e">
        <f>H83+H86+#REF!+H87+H89+H90+H91</f>
        <v>#REF!</v>
      </c>
      <c r="I82" s="19" t="e">
        <f>I83+I86+#REF!+I87+I89+I90+I91</f>
        <v>#REF!</v>
      </c>
      <c r="J82" s="40" t="e">
        <f>J83+J86+#REF!+J87+J89+J90+J91</f>
        <v>#REF!</v>
      </c>
      <c r="K82" s="40" t="e">
        <f>K83+K86+#REF!+K87+K89+K90+K91</f>
        <v>#REF!</v>
      </c>
      <c r="L82" s="40" t="e">
        <f>L83+L86+#REF!+L87+L89+L90+L91</f>
        <v>#REF!</v>
      </c>
      <c r="M82" s="42">
        <f>M83+M86+M87+M89+M90+M91</f>
        <v>2734.8999999999996</v>
      </c>
      <c r="N82" s="43" t="e">
        <f>N83+N86+#REF!+N87+N89+N90+N91</f>
        <v>#REF!</v>
      </c>
      <c r="O82" s="40" t="e">
        <f>O83+O86+#REF!+O87+O89+O90+O91</f>
        <v>#REF!</v>
      </c>
      <c r="P82" s="42">
        <f>P83+P86+P87+P89+P90+P91</f>
        <v>2817</v>
      </c>
      <c r="Q82" s="16"/>
      <c r="R82" s="16"/>
    </row>
    <row r="83" spans="1:18" ht="31.5" customHeight="1">
      <c r="A83" s="50" t="s">
        <v>83</v>
      </c>
      <c r="B83" s="24" t="s">
        <v>84</v>
      </c>
      <c r="C83" s="32">
        <f aca="true" t="shared" si="22" ref="C83:N83">C84+C85</f>
        <v>6</v>
      </c>
      <c r="D83" s="32">
        <f t="shared" si="22"/>
        <v>8</v>
      </c>
      <c r="E83" s="32">
        <f t="shared" si="22"/>
        <v>9</v>
      </c>
      <c r="F83" s="32">
        <f t="shared" si="22"/>
        <v>8</v>
      </c>
      <c r="G83" s="19">
        <f t="shared" si="22"/>
        <v>35</v>
      </c>
      <c r="H83" s="19">
        <f t="shared" si="22"/>
        <v>75</v>
      </c>
      <c r="I83" s="19">
        <f>I84+I85</f>
        <v>75</v>
      </c>
      <c r="J83" s="40">
        <f t="shared" si="22"/>
        <v>43</v>
      </c>
      <c r="K83" s="40">
        <f>K84+K85</f>
        <v>92</v>
      </c>
      <c r="L83" s="40">
        <f>L84+L85</f>
        <v>92</v>
      </c>
      <c r="M83" s="42">
        <f>M84+M85</f>
        <v>78.80000000000001</v>
      </c>
      <c r="N83" s="44">
        <f t="shared" si="22"/>
        <v>0</v>
      </c>
      <c r="O83" s="38">
        <f>O84+O85</f>
        <v>0</v>
      </c>
      <c r="P83" s="42">
        <f>P84+P85</f>
        <v>81.1</v>
      </c>
      <c r="Q83" s="16"/>
      <c r="R83" s="16"/>
    </row>
    <row r="84" spans="1:18" ht="84.75" customHeight="1">
      <c r="A84" s="51" t="s">
        <v>85</v>
      </c>
      <c r="B84" s="29" t="s">
        <v>86</v>
      </c>
      <c r="C84" s="22">
        <v>3</v>
      </c>
      <c r="D84" s="22">
        <v>4</v>
      </c>
      <c r="E84" s="22">
        <v>5</v>
      </c>
      <c r="F84" s="22">
        <v>4</v>
      </c>
      <c r="G84" s="19">
        <v>25</v>
      </c>
      <c r="H84" s="19">
        <v>35</v>
      </c>
      <c r="I84" s="19">
        <v>35</v>
      </c>
      <c r="J84" s="40">
        <v>30</v>
      </c>
      <c r="K84" s="40">
        <v>43</v>
      </c>
      <c r="L84" s="40">
        <v>43</v>
      </c>
      <c r="M84" s="39">
        <v>30.6</v>
      </c>
      <c r="N84" s="43"/>
      <c r="O84" s="40"/>
      <c r="P84" s="39">
        <v>31.5</v>
      </c>
      <c r="Q84" s="16"/>
      <c r="R84" s="16"/>
    </row>
    <row r="85" spans="1:18" ht="66.75" customHeight="1">
      <c r="A85" s="51" t="s">
        <v>87</v>
      </c>
      <c r="B85" s="29" t="s">
        <v>88</v>
      </c>
      <c r="C85" s="22">
        <v>3</v>
      </c>
      <c r="D85" s="22">
        <v>4</v>
      </c>
      <c r="E85" s="22">
        <v>4</v>
      </c>
      <c r="F85" s="22">
        <v>4</v>
      </c>
      <c r="G85" s="19">
        <v>10</v>
      </c>
      <c r="H85" s="19">
        <v>40</v>
      </c>
      <c r="I85" s="19">
        <v>40</v>
      </c>
      <c r="J85" s="40">
        <v>13</v>
      </c>
      <c r="K85" s="40">
        <v>49</v>
      </c>
      <c r="L85" s="40">
        <v>49</v>
      </c>
      <c r="M85" s="39">
        <v>48.2</v>
      </c>
      <c r="N85" s="43"/>
      <c r="O85" s="40"/>
      <c r="P85" s="39">
        <v>49.6</v>
      </c>
      <c r="Q85" s="16"/>
      <c r="R85" s="16"/>
    </row>
    <row r="86" spans="1:18" ht="79.5" customHeight="1">
      <c r="A86" s="50" t="s">
        <v>89</v>
      </c>
      <c r="B86" s="24" t="s">
        <v>90</v>
      </c>
      <c r="C86" s="32">
        <v>15</v>
      </c>
      <c r="D86" s="32">
        <v>15</v>
      </c>
      <c r="E86" s="32">
        <v>15</v>
      </c>
      <c r="F86" s="32">
        <v>15</v>
      </c>
      <c r="G86" s="19">
        <v>380</v>
      </c>
      <c r="H86" s="19">
        <v>300</v>
      </c>
      <c r="I86" s="19">
        <v>300</v>
      </c>
      <c r="J86" s="40">
        <v>475</v>
      </c>
      <c r="K86" s="40">
        <v>365</v>
      </c>
      <c r="L86" s="40">
        <v>365</v>
      </c>
      <c r="M86" s="42">
        <v>122.3</v>
      </c>
      <c r="N86" s="44"/>
      <c r="O86" s="38"/>
      <c r="P86" s="42">
        <v>126</v>
      </c>
      <c r="Q86" s="16"/>
      <c r="R86" s="16"/>
    </row>
    <row r="87" spans="1:18" ht="116.25" customHeight="1">
      <c r="A87" s="50" t="s">
        <v>91</v>
      </c>
      <c r="B87" s="24" t="s">
        <v>155</v>
      </c>
      <c r="C87" s="32">
        <f aca="true" t="shared" si="23" ref="C87:O87">C88</f>
        <v>0</v>
      </c>
      <c r="D87" s="32">
        <f t="shared" si="23"/>
        <v>0</v>
      </c>
      <c r="E87" s="32">
        <f t="shared" si="23"/>
        <v>0</v>
      </c>
      <c r="F87" s="32">
        <f t="shared" si="23"/>
        <v>0</v>
      </c>
      <c r="G87" s="19">
        <f t="shared" si="23"/>
        <v>65</v>
      </c>
      <c r="H87" s="19">
        <f t="shared" si="23"/>
        <v>50</v>
      </c>
      <c r="I87" s="19">
        <f t="shared" si="23"/>
        <v>50</v>
      </c>
      <c r="J87" s="40">
        <f t="shared" si="23"/>
        <v>85</v>
      </c>
      <c r="K87" s="40">
        <f t="shared" si="23"/>
        <v>61</v>
      </c>
      <c r="L87" s="40">
        <f t="shared" si="23"/>
        <v>61</v>
      </c>
      <c r="M87" s="42">
        <f>M88</f>
        <v>18.7</v>
      </c>
      <c r="N87" s="44">
        <f t="shared" si="23"/>
        <v>0</v>
      </c>
      <c r="O87" s="38">
        <f t="shared" si="23"/>
        <v>0</v>
      </c>
      <c r="P87" s="42">
        <f>P88</f>
        <v>19.3</v>
      </c>
      <c r="Q87" s="16"/>
      <c r="R87" s="16"/>
    </row>
    <row r="88" spans="1:18" ht="35.25" customHeight="1">
      <c r="A88" s="51" t="s">
        <v>92</v>
      </c>
      <c r="B88" s="29" t="s">
        <v>154</v>
      </c>
      <c r="C88" s="22"/>
      <c r="D88" s="22"/>
      <c r="E88" s="22"/>
      <c r="F88" s="22"/>
      <c r="G88" s="19">
        <v>65</v>
      </c>
      <c r="H88" s="19">
        <v>50</v>
      </c>
      <c r="I88" s="19">
        <v>50</v>
      </c>
      <c r="J88" s="40">
        <v>85</v>
      </c>
      <c r="K88" s="40">
        <v>61</v>
      </c>
      <c r="L88" s="40">
        <v>61</v>
      </c>
      <c r="M88" s="39">
        <v>18.7</v>
      </c>
      <c r="N88" s="43"/>
      <c r="O88" s="40"/>
      <c r="P88" s="39">
        <v>19.3</v>
      </c>
      <c r="Q88" s="16"/>
      <c r="R88" s="16"/>
    </row>
    <row r="89" spans="1:18" s="3" customFormat="1" ht="63" customHeight="1">
      <c r="A89" s="50" t="s">
        <v>93</v>
      </c>
      <c r="B89" s="24" t="s">
        <v>94</v>
      </c>
      <c r="C89" s="32">
        <v>8</v>
      </c>
      <c r="D89" s="32">
        <v>9</v>
      </c>
      <c r="E89" s="32">
        <v>9</v>
      </c>
      <c r="F89" s="32">
        <v>9</v>
      </c>
      <c r="G89" s="26">
        <v>887</v>
      </c>
      <c r="H89" s="26">
        <v>740</v>
      </c>
      <c r="I89" s="26">
        <v>740</v>
      </c>
      <c r="J89" s="38">
        <v>1110</v>
      </c>
      <c r="K89" s="38">
        <v>911</v>
      </c>
      <c r="L89" s="38">
        <v>911</v>
      </c>
      <c r="M89" s="42">
        <v>587.3</v>
      </c>
      <c r="N89" s="44"/>
      <c r="O89" s="38"/>
      <c r="P89" s="42">
        <v>605</v>
      </c>
      <c r="Q89" s="23"/>
      <c r="R89" s="23"/>
    </row>
    <row r="90" spans="1:18" s="3" customFormat="1" ht="32.25" customHeight="1" hidden="1">
      <c r="A90" s="50" t="s">
        <v>95</v>
      </c>
      <c r="B90" s="24" t="s">
        <v>96</v>
      </c>
      <c r="C90" s="32">
        <v>60</v>
      </c>
      <c r="D90" s="32">
        <v>60</v>
      </c>
      <c r="E90" s="32">
        <v>60</v>
      </c>
      <c r="F90" s="32">
        <v>60</v>
      </c>
      <c r="G90" s="26">
        <v>1420</v>
      </c>
      <c r="H90" s="26">
        <v>1880</v>
      </c>
      <c r="I90" s="26">
        <v>1880</v>
      </c>
      <c r="J90" s="38">
        <v>1780</v>
      </c>
      <c r="K90" s="38">
        <v>2309</v>
      </c>
      <c r="L90" s="38">
        <v>2309</v>
      </c>
      <c r="M90" s="42">
        <v>0</v>
      </c>
      <c r="N90" s="44"/>
      <c r="O90" s="38"/>
      <c r="P90" s="42">
        <v>0</v>
      </c>
      <c r="Q90" s="23"/>
      <c r="R90" s="23"/>
    </row>
    <row r="91" spans="1:18" s="3" customFormat="1" ht="33" customHeight="1">
      <c r="A91" s="50" t="s">
        <v>97</v>
      </c>
      <c r="B91" s="24" t="s">
        <v>98</v>
      </c>
      <c r="C91" s="32">
        <f aca="true" t="shared" si="24" ref="C91:O91">C92</f>
        <v>195</v>
      </c>
      <c r="D91" s="32">
        <f t="shared" si="24"/>
        <v>195</v>
      </c>
      <c r="E91" s="32">
        <f t="shared" si="24"/>
        <v>196</v>
      </c>
      <c r="F91" s="32">
        <f t="shared" si="24"/>
        <v>762.5</v>
      </c>
      <c r="G91" s="26">
        <f t="shared" si="24"/>
        <v>1717</v>
      </c>
      <c r="H91" s="26">
        <f t="shared" si="24"/>
        <v>1654</v>
      </c>
      <c r="I91" s="26">
        <f t="shared" si="24"/>
        <v>1654</v>
      </c>
      <c r="J91" s="38">
        <f t="shared" si="24"/>
        <v>2151</v>
      </c>
      <c r="K91" s="38">
        <f t="shared" si="24"/>
        <v>2155</v>
      </c>
      <c r="L91" s="38">
        <f t="shared" si="24"/>
        <v>2155</v>
      </c>
      <c r="M91" s="42">
        <f>M92</f>
        <v>1927.8</v>
      </c>
      <c r="N91" s="44">
        <f t="shared" si="24"/>
        <v>0</v>
      </c>
      <c r="O91" s="38">
        <f t="shared" si="24"/>
        <v>0</v>
      </c>
      <c r="P91" s="42">
        <f>P92</f>
        <v>1985.6</v>
      </c>
      <c r="Q91" s="23"/>
      <c r="R91" s="23"/>
    </row>
    <row r="92" spans="1:18" ht="48.75" customHeight="1">
      <c r="A92" s="51" t="s">
        <v>99</v>
      </c>
      <c r="B92" s="29" t="s">
        <v>100</v>
      </c>
      <c r="C92" s="22">
        <v>195</v>
      </c>
      <c r="D92" s="22">
        <v>195</v>
      </c>
      <c r="E92" s="22">
        <v>196</v>
      </c>
      <c r="F92" s="22">
        <v>762.5</v>
      </c>
      <c r="G92" s="19">
        <v>1717</v>
      </c>
      <c r="H92" s="19">
        <v>1654</v>
      </c>
      <c r="I92" s="19">
        <v>1654</v>
      </c>
      <c r="J92" s="40">
        <v>2151</v>
      </c>
      <c r="K92" s="40">
        <v>2155</v>
      </c>
      <c r="L92" s="40">
        <v>2155</v>
      </c>
      <c r="M92" s="39">
        <v>1927.8</v>
      </c>
      <c r="N92" s="43"/>
      <c r="O92" s="40"/>
      <c r="P92" s="39">
        <v>1985.6</v>
      </c>
      <c r="Q92" s="16"/>
      <c r="R92" s="16"/>
    </row>
    <row r="93" spans="1:18" s="3" customFormat="1" ht="18">
      <c r="A93" s="53" t="s">
        <v>101</v>
      </c>
      <c r="B93" s="24" t="s">
        <v>102</v>
      </c>
      <c r="C93" s="32" t="e">
        <f aca="true" t="shared" si="25" ref="C93:P93">C94</f>
        <v>#REF!</v>
      </c>
      <c r="D93" s="32" t="e">
        <f t="shared" si="25"/>
        <v>#REF!</v>
      </c>
      <c r="E93" s="32" t="e">
        <f t="shared" si="25"/>
        <v>#REF!</v>
      </c>
      <c r="F93" s="32" t="e">
        <f t="shared" si="25"/>
        <v>#REF!</v>
      </c>
      <c r="G93" s="26" t="e">
        <f t="shared" si="25"/>
        <v>#REF!</v>
      </c>
      <c r="H93" s="26" t="e">
        <f t="shared" si="25"/>
        <v>#REF!</v>
      </c>
      <c r="I93" s="26" t="e">
        <f t="shared" si="25"/>
        <v>#REF!</v>
      </c>
      <c r="J93" s="38" t="e">
        <f t="shared" si="25"/>
        <v>#REF!</v>
      </c>
      <c r="K93" s="38" t="e">
        <f t="shared" si="25"/>
        <v>#REF!</v>
      </c>
      <c r="L93" s="38" t="e">
        <f t="shared" si="25"/>
        <v>#REF!</v>
      </c>
      <c r="M93" s="42">
        <f t="shared" si="25"/>
        <v>175015.3</v>
      </c>
      <c r="N93" s="44" t="e">
        <f t="shared" si="25"/>
        <v>#REF!</v>
      </c>
      <c r="O93" s="38" t="e">
        <f t="shared" si="25"/>
        <v>#REF!</v>
      </c>
      <c r="P93" s="42">
        <f t="shared" si="25"/>
        <v>191651</v>
      </c>
      <c r="Q93" s="23"/>
      <c r="R93" s="23"/>
    </row>
    <row r="94" spans="1:18" ht="31.5">
      <c r="A94" s="53" t="s">
        <v>103</v>
      </c>
      <c r="B94" s="24" t="s">
        <v>104</v>
      </c>
      <c r="C94" s="32" t="e">
        <f>C95+#REF!+#REF!+#REF!</f>
        <v>#REF!</v>
      </c>
      <c r="D94" s="32" t="e">
        <f>D95+#REF!+#REF!+#REF!</f>
        <v>#REF!</v>
      </c>
      <c r="E94" s="32" t="e">
        <f>E95+#REF!+#REF!+#REF!</f>
        <v>#REF!</v>
      </c>
      <c r="F94" s="32" t="e">
        <f>F95+#REF!+#REF!+#REF!</f>
        <v>#REF!</v>
      </c>
      <c r="G94" s="19" t="e">
        <f>G95+#REF!+G100</f>
        <v>#REF!</v>
      </c>
      <c r="H94" s="19" t="e">
        <f>H95+#REF!+H100</f>
        <v>#REF!</v>
      </c>
      <c r="I94" s="19" t="e">
        <f>I95+#REF!+I100</f>
        <v>#REF!</v>
      </c>
      <c r="J94" s="40" t="e">
        <f>J95+#REF!+J100</f>
        <v>#REF!</v>
      </c>
      <c r="K94" s="40" t="e">
        <f>K95+#REF!+K100</f>
        <v>#REF!</v>
      </c>
      <c r="L94" s="40" t="e">
        <f>L95+#REF!+L100</f>
        <v>#REF!</v>
      </c>
      <c r="M94" s="39">
        <f>M95+M100</f>
        <v>175015.3</v>
      </c>
      <c r="N94" s="43" t="e">
        <f>N95+#REF!+N100</f>
        <v>#REF!</v>
      </c>
      <c r="O94" s="40" t="e">
        <f>O95+#REF!+O100</f>
        <v>#REF!</v>
      </c>
      <c r="P94" s="39">
        <f>P95+P100</f>
        <v>191651</v>
      </c>
      <c r="Q94" s="16"/>
      <c r="R94" s="16"/>
    </row>
    <row r="95" spans="1:18" ht="31.5">
      <c r="A95" s="53" t="s">
        <v>105</v>
      </c>
      <c r="B95" s="24" t="s">
        <v>106</v>
      </c>
      <c r="C95" s="32">
        <f aca="true" t="shared" si="26" ref="C95:P96">C96</f>
        <v>19616</v>
      </c>
      <c r="D95" s="32">
        <f t="shared" si="26"/>
        <v>20110</v>
      </c>
      <c r="E95" s="32">
        <f t="shared" si="26"/>
        <v>11815</v>
      </c>
      <c r="F95" s="32">
        <f t="shared" si="26"/>
        <v>10271</v>
      </c>
      <c r="G95" s="19">
        <f aca="true" t="shared" si="27" ref="G95:O95">G96+G98</f>
        <v>79970</v>
      </c>
      <c r="H95" s="19">
        <f t="shared" si="27"/>
        <v>79970</v>
      </c>
      <c r="I95" s="19">
        <f t="shared" si="27"/>
        <v>79970</v>
      </c>
      <c r="J95" s="40">
        <f t="shared" si="27"/>
        <v>86701</v>
      </c>
      <c r="K95" s="40">
        <f t="shared" si="27"/>
        <v>86701</v>
      </c>
      <c r="L95" s="40">
        <f t="shared" si="27"/>
        <v>86701</v>
      </c>
      <c r="M95" s="42">
        <f>M96+M98</f>
        <v>14353</v>
      </c>
      <c r="N95" s="44">
        <f t="shared" si="27"/>
        <v>0</v>
      </c>
      <c r="O95" s="38">
        <f t="shared" si="27"/>
        <v>0</v>
      </c>
      <c r="P95" s="42">
        <f>P96+P98</f>
        <v>29980</v>
      </c>
      <c r="Q95" s="16"/>
      <c r="R95" s="16"/>
    </row>
    <row r="96" spans="1:18" s="3" customFormat="1" ht="31.5">
      <c r="A96" s="53" t="s">
        <v>107</v>
      </c>
      <c r="B96" s="24" t="s">
        <v>108</v>
      </c>
      <c r="C96" s="32">
        <f t="shared" si="26"/>
        <v>19616</v>
      </c>
      <c r="D96" s="32">
        <f t="shared" si="26"/>
        <v>20110</v>
      </c>
      <c r="E96" s="32">
        <f t="shared" si="26"/>
        <v>11815</v>
      </c>
      <c r="F96" s="32">
        <f t="shared" si="26"/>
        <v>10271</v>
      </c>
      <c r="G96" s="26">
        <f t="shared" si="26"/>
        <v>57755</v>
      </c>
      <c r="H96" s="26">
        <f t="shared" si="26"/>
        <v>57755</v>
      </c>
      <c r="I96" s="26">
        <f t="shared" si="26"/>
        <v>57755</v>
      </c>
      <c r="J96" s="38">
        <f t="shared" si="26"/>
        <v>57605</v>
      </c>
      <c r="K96" s="38">
        <f t="shared" si="26"/>
        <v>57605</v>
      </c>
      <c r="L96" s="38">
        <f t="shared" si="26"/>
        <v>57605</v>
      </c>
      <c r="M96" s="42">
        <f t="shared" si="26"/>
        <v>11860</v>
      </c>
      <c r="N96" s="44">
        <f t="shared" si="26"/>
        <v>0</v>
      </c>
      <c r="O96" s="38">
        <f t="shared" si="26"/>
        <v>0</v>
      </c>
      <c r="P96" s="42">
        <f t="shared" si="26"/>
        <v>29980</v>
      </c>
      <c r="Q96" s="23"/>
      <c r="R96" s="23"/>
    </row>
    <row r="97" spans="1:18" ht="31.5">
      <c r="A97" s="30" t="s">
        <v>109</v>
      </c>
      <c r="B97" s="29" t="s">
        <v>110</v>
      </c>
      <c r="C97" s="22">
        <v>19616</v>
      </c>
      <c r="D97" s="22">
        <v>20110</v>
      </c>
      <c r="E97" s="22">
        <v>11815</v>
      </c>
      <c r="F97" s="22">
        <v>10271</v>
      </c>
      <c r="G97" s="19">
        <v>57755</v>
      </c>
      <c r="H97" s="19">
        <v>57755</v>
      </c>
      <c r="I97" s="19">
        <v>57755</v>
      </c>
      <c r="J97" s="40">
        <v>57605</v>
      </c>
      <c r="K97" s="40">
        <v>57605</v>
      </c>
      <c r="L97" s="40">
        <v>57605</v>
      </c>
      <c r="M97" s="39">
        <v>11860</v>
      </c>
      <c r="N97" s="43"/>
      <c r="O97" s="40"/>
      <c r="P97" s="39">
        <v>29980</v>
      </c>
      <c r="Q97" s="16"/>
      <c r="R97" s="16"/>
    </row>
    <row r="98" spans="1:18" ht="31.5">
      <c r="A98" s="53" t="s">
        <v>111</v>
      </c>
      <c r="B98" s="24" t="s">
        <v>112</v>
      </c>
      <c r="C98" s="22"/>
      <c r="D98" s="22"/>
      <c r="E98" s="22"/>
      <c r="F98" s="22"/>
      <c r="G98" s="19">
        <f aca="true" t="shared" si="28" ref="G98:P98">G99</f>
        <v>22215</v>
      </c>
      <c r="H98" s="19">
        <f t="shared" si="28"/>
        <v>22215</v>
      </c>
      <c r="I98" s="19">
        <f t="shared" si="28"/>
        <v>22215</v>
      </c>
      <c r="J98" s="40">
        <f t="shared" si="28"/>
        <v>29096</v>
      </c>
      <c r="K98" s="40">
        <f t="shared" si="28"/>
        <v>29096</v>
      </c>
      <c r="L98" s="40">
        <f t="shared" si="28"/>
        <v>29096</v>
      </c>
      <c r="M98" s="42">
        <f t="shared" si="28"/>
        <v>2493</v>
      </c>
      <c r="N98" s="43">
        <f t="shared" si="28"/>
        <v>0</v>
      </c>
      <c r="O98" s="40">
        <f t="shared" si="28"/>
        <v>0</v>
      </c>
      <c r="P98" s="42">
        <f t="shared" si="28"/>
        <v>0</v>
      </c>
      <c r="Q98" s="16"/>
      <c r="R98" s="16"/>
    </row>
    <row r="99" spans="1:18" ht="33.75" customHeight="1">
      <c r="A99" s="30" t="s">
        <v>113</v>
      </c>
      <c r="B99" s="29" t="s">
        <v>114</v>
      </c>
      <c r="C99" s="22"/>
      <c r="D99" s="22"/>
      <c r="E99" s="22"/>
      <c r="F99" s="22"/>
      <c r="G99" s="19">
        <v>22215</v>
      </c>
      <c r="H99" s="19">
        <v>22215</v>
      </c>
      <c r="I99" s="19">
        <v>22215</v>
      </c>
      <c r="J99" s="40">
        <v>29096</v>
      </c>
      <c r="K99" s="40">
        <v>29096</v>
      </c>
      <c r="L99" s="40">
        <v>29096</v>
      </c>
      <c r="M99" s="39">
        <v>2493</v>
      </c>
      <c r="N99" s="43"/>
      <c r="O99" s="40"/>
      <c r="P99" s="39">
        <v>0</v>
      </c>
      <c r="Q99" s="16"/>
      <c r="R99" s="16"/>
    </row>
    <row r="100" spans="1:18" s="3" customFormat="1" ht="31.5">
      <c r="A100" s="53" t="s">
        <v>115</v>
      </c>
      <c r="B100" s="80" t="s">
        <v>116</v>
      </c>
      <c r="C100" s="34"/>
      <c r="D100" s="34"/>
      <c r="E100" s="34"/>
      <c r="F100" s="34"/>
      <c r="G100" s="81" t="e">
        <f>G101+G103+G107+G117+#REF!+G122</f>
        <v>#REF!</v>
      </c>
      <c r="H100" s="81" t="e">
        <f>H101+H103+H107+H117+#REF!+H122</f>
        <v>#REF!</v>
      </c>
      <c r="I100" s="81" t="e">
        <f>I101+I103+I107+I117+#REF!+I122</f>
        <v>#REF!</v>
      </c>
      <c r="J100" s="82" t="e">
        <f>J101+J103+J107+J117+#REF!+J122</f>
        <v>#REF!</v>
      </c>
      <c r="K100" s="82" t="e">
        <f>K101+K103+K107+K117+#REF!+K122</f>
        <v>#REF!</v>
      </c>
      <c r="L100" s="82" t="e">
        <f>L101+L103+L107+L117+#REF!+L122</f>
        <v>#REF!</v>
      </c>
      <c r="M100" s="83">
        <f>M101+M103+M107+M117+M105+M122+M120</f>
        <v>160662.3</v>
      </c>
      <c r="N100" s="44" t="e">
        <f>N101+N103+N107+N117+#REF!+N122</f>
        <v>#REF!</v>
      </c>
      <c r="O100" s="38" t="e">
        <f>O101+O103+O107+O117+#REF!+O122</f>
        <v>#REF!</v>
      </c>
      <c r="P100" s="83">
        <f>P101+P103+P107+P117+P105+P122+P120</f>
        <v>161671</v>
      </c>
      <c r="Q100" s="23"/>
      <c r="R100" s="23"/>
    </row>
    <row r="101" spans="1:18" ht="60" customHeight="1">
      <c r="A101" s="53" t="s">
        <v>117</v>
      </c>
      <c r="B101" s="24" t="s">
        <v>139</v>
      </c>
      <c r="C101" s="32"/>
      <c r="D101" s="32"/>
      <c r="E101" s="32"/>
      <c r="F101" s="32"/>
      <c r="G101" s="19">
        <f aca="true" t="shared" si="29" ref="G101:P101">G102</f>
        <v>408</v>
      </c>
      <c r="H101" s="19">
        <f t="shared" si="29"/>
        <v>408</v>
      </c>
      <c r="I101" s="19">
        <f t="shared" si="29"/>
        <v>408</v>
      </c>
      <c r="J101" s="40">
        <f t="shared" si="29"/>
        <v>464</v>
      </c>
      <c r="K101" s="40">
        <f t="shared" si="29"/>
        <v>464</v>
      </c>
      <c r="L101" s="40">
        <f t="shared" si="29"/>
        <v>464</v>
      </c>
      <c r="M101" s="42">
        <f>M102</f>
        <v>664.2</v>
      </c>
      <c r="N101" s="44">
        <f t="shared" si="29"/>
        <v>0</v>
      </c>
      <c r="O101" s="38">
        <f t="shared" si="29"/>
        <v>0</v>
      </c>
      <c r="P101" s="42">
        <f t="shared" si="29"/>
        <v>697.4</v>
      </c>
      <c r="Q101" s="16"/>
      <c r="R101" s="16"/>
    </row>
    <row r="102" spans="1:18" ht="51.75" customHeight="1">
      <c r="A102" s="30" t="s">
        <v>118</v>
      </c>
      <c r="B102" s="29" t="s">
        <v>194</v>
      </c>
      <c r="C102" s="32"/>
      <c r="D102" s="32"/>
      <c r="E102" s="32"/>
      <c r="F102" s="32"/>
      <c r="G102" s="19">
        <v>408</v>
      </c>
      <c r="H102" s="19">
        <v>408</v>
      </c>
      <c r="I102" s="19">
        <v>408</v>
      </c>
      <c r="J102" s="40">
        <v>464</v>
      </c>
      <c r="K102" s="40">
        <v>464</v>
      </c>
      <c r="L102" s="40">
        <v>464</v>
      </c>
      <c r="M102" s="39">
        <v>664.2</v>
      </c>
      <c r="N102" s="43"/>
      <c r="O102" s="40"/>
      <c r="P102" s="39">
        <v>697.4</v>
      </c>
      <c r="Q102" s="16"/>
      <c r="R102" s="16"/>
    </row>
    <row r="103" spans="1:18" ht="1.5" customHeight="1" hidden="1">
      <c r="A103" s="54" t="s">
        <v>119</v>
      </c>
      <c r="B103" s="36" t="s">
        <v>120</v>
      </c>
      <c r="C103" s="35"/>
      <c r="D103" s="35"/>
      <c r="E103" s="35"/>
      <c r="F103" s="35"/>
      <c r="G103" s="37">
        <f aca="true" t="shared" si="30" ref="G103:O103">G104</f>
        <v>4022.1</v>
      </c>
      <c r="H103" s="37">
        <f t="shared" si="30"/>
        <v>4022.1</v>
      </c>
      <c r="I103" s="37">
        <f t="shared" si="30"/>
        <v>4022.1</v>
      </c>
      <c r="J103" s="45">
        <f t="shared" si="30"/>
        <v>1195.6</v>
      </c>
      <c r="K103" s="45">
        <f t="shared" si="30"/>
        <v>1195.6</v>
      </c>
      <c r="L103" s="45">
        <f t="shared" si="30"/>
        <v>1195.6</v>
      </c>
      <c r="M103" s="39">
        <f t="shared" si="30"/>
        <v>0</v>
      </c>
      <c r="N103" s="43">
        <f t="shared" si="30"/>
        <v>0</v>
      </c>
      <c r="O103" s="40">
        <f t="shared" si="30"/>
        <v>0</v>
      </c>
      <c r="P103" s="41"/>
      <c r="Q103" s="16"/>
      <c r="R103" s="16"/>
    </row>
    <row r="104" spans="1:18" ht="47.25" hidden="1">
      <c r="A104" s="54" t="s">
        <v>121</v>
      </c>
      <c r="B104" s="36" t="s">
        <v>122</v>
      </c>
      <c r="C104" s="35"/>
      <c r="D104" s="35"/>
      <c r="E104" s="35"/>
      <c r="F104" s="35"/>
      <c r="G104" s="37">
        <v>4022.1</v>
      </c>
      <c r="H104" s="37">
        <v>4022.1</v>
      </c>
      <c r="I104" s="37">
        <v>4022.1</v>
      </c>
      <c r="J104" s="45">
        <v>1195.6</v>
      </c>
      <c r="K104" s="45">
        <v>1195.6</v>
      </c>
      <c r="L104" s="45">
        <v>1195.6</v>
      </c>
      <c r="M104" s="39">
        <v>0</v>
      </c>
      <c r="N104" s="43"/>
      <c r="O104" s="40"/>
      <c r="P104" s="41"/>
      <c r="Q104" s="16"/>
      <c r="R104" s="16"/>
    </row>
    <row r="105" spans="1:18" ht="52.5" customHeight="1">
      <c r="A105" s="53" t="s">
        <v>119</v>
      </c>
      <c r="B105" s="24" t="s">
        <v>120</v>
      </c>
      <c r="C105" s="35"/>
      <c r="D105" s="35"/>
      <c r="E105" s="35"/>
      <c r="F105" s="35"/>
      <c r="G105" s="37"/>
      <c r="H105" s="37"/>
      <c r="I105" s="37"/>
      <c r="J105" s="45"/>
      <c r="K105" s="45"/>
      <c r="L105" s="45"/>
      <c r="M105" s="42">
        <f>M106</f>
        <v>4289.8</v>
      </c>
      <c r="N105" s="44"/>
      <c r="O105" s="38"/>
      <c r="P105" s="42">
        <f>P106</f>
        <v>4289.8</v>
      </c>
      <c r="Q105" s="16"/>
      <c r="R105" s="16"/>
    </row>
    <row r="106" spans="1:18" ht="37.5" customHeight="1">
      <c r="A106" s="30" t="s">
        <v>121</v>
      </c>
      <c r="B106" s="29" t="s">
        <v>195</v>
      </c>
      <c r="C106" s="35"/>
      <c r="D106" s="35"/>
      <c r="E106" s="35"/>
      <c r="F106" s="35"/>
      <c r="G106" s="37"/>
      <c r="H106" s="37"/>
      <c r="I106" s="37"/>
      <c r="J106" s="45"/>
      <c r="K106" s="45"/>
      <c r="L106" s="45"/>
      <c r="M106" s="39">
        <v>4289.8</v>
      </c>
      <c r="N106" s="43"/>
      <c r="O106" s="40"/>
      <c r="P106" s="39">
        <v>4289.8</v>
      </c>
      <c r="Q106" s="16"/>
      <c r="R106" s="16"/>
    </row>
    <row r="107" spans="1:18" ht="47.25">
      <c r="A107" s="53" t="s">
        <v>123</v>
      </c>
      <c r="B107" s="24" t="s">
        <v>124</v>
      </c>
      <c r="C107" s="32"/>
      <c r="D107" s="32"/>
      <c r="E107" s="32"/>
      <c r="F107" s="32"/>
      <c r="G107" s="19">
        <f aca="true" t="shared" si="31" ref="G107:P107">G108</f>
        <v>1444.2</v>
      </c>
      <c r="H107" s="19">
        <f t="shared" si="31"/>
        <v>1444.2</v>
      </c>
      <c r="I107" s="19">
        <f t="shared" si="31"/>
        <v>1444.2</v>
      </c>
      <c r="J107" s="40">
        <f t="shared" si="31"/>
        <v>1639.8</v>
      </c>
      <c r="K107" s="40">
        <f t="shared" si="31"/>
        <v>1639.8</v>
      </c>
      <c r="L107" s="40">
        <f t="shared" si="31"/>
        <v>1639.8</v>
      </c>
      <c r="M107" s="42">
        <f t="shared" si="31"/>
        <v>3546.9</v>
      </c>
      <c r="N107" s="44">
        <f t="shared" si="31"/>
        <v>0</v>
      </c>
      <c r="O107" s="38">
        <f t="shared" si="31"/>
        <v>0</v>
      </c>
      <c r="P107" s="42">
        <f t="shared" si="31"/>
        <v>3556.6</v>
      </c>
      <c r="Q107" s="16"/>
      <c r="R107" s="16"/>
    </row>
    <row r="108" spans="1:18" ht="48" customHeight="1">
      <c r="A108" s="30" t="s">
        <v>125</v>
      </c>
      <c r="B108" s="29" t="s">
        <v>126</v>
      </c>
      <c r="C108" s="32"/>
      <c r="D108" s="32"/>
      <c r="E108" s="32"/>
      <c r="F108" s="32"/>
      <c r="G108" s="19">
        <f aca="true" t="shared" si="32" ref="G108:L108">SUM(G109:G113)</f>
        <v>1444.2</v>
      </c>
      <c r="H108" s="19">
        <f t="shared" si="32"/>
        <v>1444.2</v>
      </c>
      <c r="I108" s="19">
        <f t="shared" si="32"/>
        <v>1444.2</v>
      </c>
      <c r="J108" s="40">
        <f t="shared" si="32"/>
        <v>1639.8</v>
      </c>
      <c r="K108" s="40">
        <f t="shared" si="32"/>
        <v>1639.8</v>
      </c>
      <c r="L108" s="40">
        <f t="shared" si="32"/>
        <v>1639.8</v>
      </c>
      <c r="M108" s="39">
        <f>SUM(M109:M116)</f>
        <v>3546.9</v>
      </c>
      <c r="N108" s="43">
        <f>SUM(N109:N113)</f>
        <v>0</v>
      </c>
      <c r="O108" s="40">
        <f>SUM(O109:O113)</f>
        <v>0</v>
      </c>
      <c r="P108" s="39">
        <f>SUM(P109:P116)</f>
        <v>3556.6</v>
      </c>
      <c r="Q108" s="16"/>
      <c r="R108" s="16"/>
    </row>
    <row r="109" spans="1:18" ht="114" customHeight="1">
      <c r="A109" s="30" t="s">
        <v>125</v>
      </c>
      <c r="B109" s="29" t="s">
        <v>169</v>
      </c>
      <c r="C109" s="32"/>
      <c r="D109" s="32"/>
      <c r="E109" s="32"/>
      <c r="F109" s="32"/>
      <c r="G109" s="19">
        <v>1034</v>
      </c>
      <c r="H109" s="19">
        <v>1034</v>
      </c>
      <c r="I109" s="19">
        <v>1034</v>
      </c>
      <c r="J109" s="40">
        <v>1220</v>
      </c>
      <c r="K109" s="40">
        <v>1220</v>
      </c>
      <c r="L109" s="40">
        <v>1220</v>
      </c>
      <c r="M109" s="39">
        <v>932</v>
      </c>
      <c r="N109" s="43"/>
      <c r="O109" s="40"/>
      <c r="P109" s="39">
        <v>932</v>
      </c>
      <c r="Q109" s="16"/>
      <c r="R109" s="16"/>
    </row>
    <row r="110" spans="1:18" ht="82.5" customHeight="1">
      <c r="A110" s="30" t="s">
        <v>125</v>
      </c>
      <c r="B110" s="29" t="s">
        <v>170</v>
      </c>
      <c r="C110" s="32"/>
      <c r="D110" s="32"/>
      <c r="E110" s="32"/>
      <c r="F110" s="32"/>
      <c r="G110" s="19">
        <v>32</v>
      </c>
      <c r="H110" s="19">
        <v>32</v>
      </c>
      <c r="I110" s="19">
        <v>32</v>
      </c>
      <c r="J110" s="40">
        <v>34</v>
      </c>
      <c r="K110" s="40">
        <v>34</v>
      </c>
      <c r="L110" s="40">
        <v>34</v>
      </c>
      <c r="M110" s="39">
        <v>15.9</v>
      </c>
      <c r="N110" s="43"/>
      <c r="O110" s="40"/>
      <c r="P110" s="39">
        <v>15.9</v>
      </c>
      <c r="Q110" s="16"/>
      <c r="R110" s="16"/>
    </row>
    <row r="111" spans="1:18" ht="87.75" customHeight="1">
      <c r="A111" s="30" t="s">
        <v>125</v>
      </c>
      <c r="B111" s="29" t="s">
        <v>166</v>
      </c>
      <c r="C111" s="35"/>
      <c r="D111" s="35"/>
      <c r="E111" s="35"/>
      <c r="F111" s="35"/>
      <c r="G111" s="37">
        <v>261.8</v>
      </c>
      <c r="H111" s="37">
        <v>261.8</v>
      </c>
      <c r="I111" s="37">
        <v>261.8</v>
      </c>
      <c r="J111" s="45">
        <v>267</v>
      </c>
      <c r="K111" s="45">
        <v>267</v>
      </c>
      <c r="L111" s="45">
        <v>267</v>
      </c>
      <c r="M111" s="39">
        <v>762</v>
      </c>
      <c r="N111" s="43"/>
      <c r="O111" s="40"/>
      <c r="P111" s="39">
        <v>765</v>
      </c>
      <c r="Q111" s="16"/>
      <c r="R111" s="16"/>
    </row>
    <row r="112" spans="1:18" ht="65.25" customHeight="1">
      <c r="A112" s="30" t="s">
        <v>125</v>
      </c>
      <c r="B112" s="29" t="s">
        <v>193</v>
      </c>
      <c r="C112" s="32"/>
      <c r="D112" s="32"/>
      <c r="E112" s="32"/>
      <c r="F112" s="32"/>
      <c r="G112" s="19">
        <v>116.4</v>
      </c>
      <c r="H112" s="19">
        <v>116.4</v>
      </c>
      <c r="I112" s="19">
        <v>116.4</v>
      </c>
      <c r="J112" s="40">
        <v>118.8</v>
      </c>
      <c r="K112" s="40">
        <v>118.8</v>
      </c>
      <c r="L112" s="40">
        <v>118.8</v>
      </c>
      <c r="M112" s="39">
        <v>254</v>
      </c>
      <c r="N112" s="43"/>
      <c r="O112" s="40"/>
      <c r="P112" s="39">
        <v>255</v>
      </c>
      <c r="Q112" s="16"/>
      <c r="R112" s="16"/>
    </row>
    <row r="113" spans="1:18" ht="69.75" customHeight="1">
      <c r="A113" s="30" t="s">
        <v>125</v>
      </c>
      <c r="B113" s="29" t="s">
        <v>167</v>
      </c>
      <c r="C113" s="35"/>
      <c r="D113" s="35"/>
      <c r="E113" s="35"/>
      <c r="F113" s="35"/>
      <c r="G113" s="37"/>
      <c r="H113" s="37"/>
      <c r="I113" s="37"/>
      <c r="J113" s="45"/>
      <c r="K113" s="45"/>
      <c r="L113" s="45"/>
      <c r="M113" s="39">
        <v>1270</v>
      </c>
      <c r="N113" s="43"/>
      <c r="O113" s="40"/>
      <c r="P113" s="39">
        <v>1275</v>
      </c>
      <c r="Q113" s="16"/>
      <c r="R113" s="16"/>
    </row>
    <row r="114" spans="1:18" ht="54" customHeight="1">
      <c r="A114" s="30" t="s">
        <v>125</v>
      </c>
      <c r="B114" s="29" t="s">
        <v>168</v>
      </c>
      <c r="C114" s="35"/>
      <c r="D114" s="35"/>
      <c r="E114" s="35"/>
      <c r="F114" s="35"/>
      <c r="G114" s="37"/>
      <c r="H114" s="37"/>
      <c r="I114" s="37"/>
      <c r="J114" s="45"/>
      <c r="K114" s="45"/>
      <c r="L114" s="45"/>
      <c r="M114" s="39">
        <v>177.8</v>
      </c>
      <c r="N114" s="43"/>
      <c r="O114" s="40"/>
      <c r="P114" s="39">
        <v>178.5</v>
      </c>
      <c r="Q114" s="16"/>
      <c r="R114" s="16"/>
    </row>
    <row r="115" spans="1:18" ht="52.5" customHeight="1">
      <c r="A115" s="30" t="s">
        <v>125</v>
      </c>
      <c r="B115" s="29" t="s">
        <v>199</v>
      </c>
      <c r="C115" s="35"/>
      <c r="D115" s="35"/>
      <c r="E115" s="35"/>
      <c r="F115" s="35"/>
      <c r="G115" s="37"/>
      <c r="H115" s="37"/>
      <c r="I115" s="37"/>
      <c r="J115" s="45"/>
      <c r="K115" s="45"/>
      <c r="L115" s="45"/>
      <c r="M115" s="39">
        <v>135</v>
      </c>
      <c r="N115" s="43"/>
      <c r="O115" s="40"/>
      <c r="P115" s="39">
        <v>135</v>
      </c>
      <c r="Q115" s="16"/>
      <c r="R115" s="16"/>
    </row>
    <row r="116" spans="1:18" ht="104.25" customHeight="1">
      <c r="A116" s="30" t="s">
        <v>125</v>
      </c>
      <c r="B116" s="29" t="s">
        <v>200</v>
      </c>
      <c r="C116" s="35"/>
      <c r="D116" s="35"/>
      <c r="E116" s="35"/>
      <c r="F116" s="35"/>
      <c r="G116" s="37"/>
      <c r="H116" s="37"/>
      <c r="I116" s="37"/>
      <c r="J116" s="45"/>
      <c r="K116" s="45"/>
      <c r="L116" s="45"/>
      <c r="M116" s="39">
        <v>0.2</v>
      </c>
      <c r="N116" s="43"/>
      <c r="O116" s="40"/>
      <c r="P116" s="39">
        <v>0.2</v>
      </c>
      <c r="Q116" s="16"/>
      <c r="R116" s="16"/>
    </row>
    <row r="117" spans="1:18" ht="72" customHeight="1">
      <c r="A117" s="53" t="s">
        <v>127</v>
      </c>
      <c r="B117" s="24" t="s">
        <v>156</v>
      </c>
      <c r="C117" s="32"/>
      <c r="D117" s="32"/>
      <c r="E117" s="32"/>
      <c r="F117" s="32"/>
      <c r="G117" s="19">
        <f aca="true" t="shared" si="33" ref="G117:O117">SUM(G118:G119)</f>
        <v>15514</v>
      </c>
      <c r="H117" s="19">
        <f t="shared" si="33"/>
        <v>15514</v>
      </c>
      <c r="I117" s="19">
        <f t="shared" si="33"/>
        <v>15514</v>
      </c>
      <c r="J117" s="40">
        <f t="shared" si="33"/>
        <v>16675</v>
      </c>
      <c r="K117" s="40">
        <f t="shared" si="33"/>
        <v>16675</v>
      </c>
      <c r="L117" s="40">
        <f t="shared" si="33"/>
        <v>16675</v>
      </c>
      <c r="M117" s="42">
        <f>SUM(M118:M119)</f>
        <v>18108.9</v>
      </c>
      <c r="N117" s="44">
        <f t="shared" si="33"/>
        <v>0</v>
      </c>
      <c r="O117" s="38">
        <f t="shared" si="33"/>
        <v>0</v>
      </c>
      <c r="P117" s="42">
        <f>SUM(P118:P119)</f>
        <v>19074.7</v>
      </c>
      <c r="Q117" s="16"/>
      <c r="R117" s="16"/>
    </row>
    <row r="118" spans="1:18" ht="67.5" customHeight="1">
      <c r="A118" s="30" t="s">
        <v>128</v>
      </c>
      <c r="B118" s="29" t="s">
        <v>164</v>
      </c>
      <c r="C118" s="32"/>
      <c r="D118" s="32"/>
      <c r="E118" s="32"/>
      <c r="F118" s="32"/>
      <c r="G118" s="19">
        <v>1745</v>
      </c>
      <c r="H118" s="19">
        <v>1745</v>
      </c>
      <c r="I118" s="19">
        <v>1745</v>
      </c>
      <c r="J118" s="40">
        <v>1848</v>
      </c>
      <c r="K118" s="40">
        <v>1848</v>
      </c>
      <c r="L118" s="40">
        <v>1848</v>
      </c>
      <c r="M118" s="39">
        <v>3256.7</v>
      </c>
      <c r="N118" s="43"/>
      <c r="O118" s="40"/>
      <c r="P118" s="39">
        <v>3479.8</v>
      </c>
      <c r="Q118" s="16"/>
      <c r="R118" s="16"/>
    </row>
    <row r="119" spans="1:18" ht="67.5" customHeight="1">
      <c r="A119" s="30" t="s">
        <v>128</v>
      </c>
      <c r="B119" s="29" t="s">
        <v>165</v>
      </c>
      <c r="C119" s="32"/>
      <c r="D119" s="32"/>
      <c r="E119" s="32"/>
      <c r="F119" s="32"/>
      <c r="G119" s="19">
        <v>13769</v>
      </c>
      <c r="H119" s="19">
        <v>13769</v>
      </c>
      <c r="I119" s="19">
        <v>13769</v>
      </c>
      <c r="J119" s="40">
        <v>14827</v>
      </c>
      <c r="K119" s="40">
        <v>14827</v>
      </c>
      <c r="L119" s="40">
        <v>14827</v>
      </c>
      <c r="M119" s="39">
        <v>14852.2</v>
      </c>
      <c r="N119" s="43"/>
      <c r="O119" s="40"/>
      <c r="P119" s="39">
        <v>15594.9</v>
      </c>
      <c r="Q119" s="16"/>
      <c r="R119" s="16"/>
    </row>
    <row r="120" spans="1:18" ht="108" customHeight="1">
      <c r="A120" s="53" t="s">
        <v>157</v>
      </c>
      <c r="B120" s="24" t="s">
        <v>158</v>
      </c>
      <c r="C120" s="32"/>
      <c r="D120" s="32"/>
      <c r="E120" s="32"/>
      <c r="F120" s="32"/>
      <c r="G120" s="19"/>
      <c r="H120" s="19"/>
      <c r="I120" s="19"/>
      <c r="J120" s="40"/>
      <c r="K120" s="40"/>
      <c r="L120" s="40"/>
      <c r="M120" s="42">
        <f>M121</f>
        <v>5392.5</v>
      </c>
      <c r="N120" s="44"/>
      <c r="O120" s="38"/>
      <c r="P120" s="42">
        <f>P121</f>
        <v>5392.5</v>
      </c>
      <c r="Q120" s="16"/>
      <c r="R120" s="16"/>
    </row>
    <row r="121" spans="1:18" ht="84" customHeight="1">
      <c r="A121" s="30" t="s">
        <v>159</v>
      </c>
      <c r="B121" s="29" t="s">
        <v>192</v>
      </c>
      <c r="C121" s="32"/>
      <c r="D121" s="32"/>
      <c r="E121" s="32"/>
      <c r="F121" s="32"/>
      <c r="G121" s="19"/>
      <c r="H121" s="19"/>
      <c r="I121" s="19"/>
      <c r="J121" s="40"/>
      <c r="K121" s="40"/>
      <c r="L121" s="40"/>
      <c r="M121" s="39">
        <v>5392.5</v>
      </c>
      <c r="N121" s="43"/>
      <c r="O121" s="40"/>
      <c r="P121" s="39">
        <v>5392.5</v>
      </c>
      <c r="Q121" s="16"/>
      <c r="R121" s="16"/>
    </row>
    <row r="122" spans="1:18" ht="18">
      <c r="A122" s="53" t="s">
        <v>129</v>
      </c>
      <c r="B122" s="24" t="s">
        <v>130</v>
      </c>
      <c r="C122" s="32"/>
      <c r="D122" s="32"/>
      <c r="E122" s="32"/>
      <c r="F122" s="32"/>
      <c r="G122" s="19">
        <f aca="true" t="shared" si="34" ref="G122:P122">G123</f>
        <v>77028</v>
      </c>
      <c r="H122" s="19">
        <f t="shared" si="34"/>
        <v>77028</v>
      </c>
      <c r="I122" s="19">
        <f t="shared" si="34"/>
        <v>77028</v>
      </c>
      <c r="J122" s="40">
        <f t="shared" si="34"/>
        <v>85493</v>
      </c>
      <c r="K122" s="40">
        <f t="shared" si="34"/>
        <v>85493</v>
      </c>
      <c r="L122" s="40">
        <f t="shared" si="34"/>
        <v>85493</v>
      </c>
      <c r="M122" s="42">
        <f t="shared" si="34"/>
        <v>128660</v>
      </c>
      <c r="N122" s="44">
        <f t="shared" si="34"/>
        <v>0</v>
      </c>
      <c r="O122" s="38">
        <f t="shared" si="34"/>
        <v>0</v>
      </c>
      <c r="P122" s="42">
        <f t="shared" si="34"/>
        <v>128660</v>
      </c>
      <c r="Q122" s="16"/>
      <c r="R122" s="16"/>
    </row>
    <row r="123" spans="1:18" ht="27" customHeight="1">
      <c r="A123" s="53" t="s">
        <v>131</v>
      </c>
      <c r="B123" s="24" t="s">
        <v>132</v>
      </c>
      <c r="C123" s="32"/>
      <c r="D123" s="32"/>
      <c r="E123" s="32"/>
      <c r="F123" s="32"/>
      <c r="G123" s="19">
        <f aca="true" t="shared" si="35" ref="G123:L123">G124</f>
        <v>77028</v>
      </c>
      <c r="H123" s="19">
        <f t="shared" si="35"/>
        <v>77028</v>
      </c>
      <c r="I123" s="19">
        <f t="shared" si="35"/>
        <v>77028</v>
      </c>
      <c r="J123" s="40">
        <f t="shared" si="35"/>
        <v>85493</v>
      </c>
      <c r="K123" s="40">
        <f t="shared" si="35"/>
        <v>85493</v>
      </c>
      <c r="L123" s="40">
        <f t="shared" si="35"/>
        <v>85493</v>
      </c>
      <c r="M123" s="42">
        <f>M124</f>
        <v>128660</v>
      </c>
      <c r="N123" s="44">
        <f>N124</f>
        <v>0</v>
      </c>
      <c r="O123" s="38">
        <f>O124</f>
        <v>0</v>
      </c>
      <c r="P123" s="42">
        <f>P124</f>
        <v>128660</v>
      </c>
      <c r="Q123" s="16"/>
      <c r="R123" s="16"/>
    </row>
    <row r="124" spans="1:18" ht="69.75" customHeight="1">
      <c r="A124" s="30" t="s">
        <v>131</v>
      </c>
      <c r="B124" s="29" t="s">
        <v>188</v>
      </c>
      <c r="C124" s="32"/>
      <c r="D124" s="32"/>
      <c r="E124" s="32"/>
      <c r="F124" s="32"/>
      <c r="G124" s="19">
        <v>77028</v>
      </c>
      <c r="H124" s="19">
        <v>77028</v>
      </c>
      <c r="I124" s="19">
        <v>77028</v>
      </c>
      <c r="J124" s="40">
        <v>85493</v>
      </c>
      <c r="K124" s="40">
        <v>85493</v>
      </c>
      <c r="L124" s="40">
        <v>85493</v>
      </c>
      <c r="M124" s="39">
        <v>128660</v>
      </c>
      <c r="N124" s="43"/>
      <c r="O124" s="40"/>
      <c r="P124" s="39">
        <v>128660</v>
      </c>
      <c r="Q124" s="16"/>
      <c r="R124" s="16"/>
    </row>
    <row r="125" spans="1:18" s="3" customFormat="1" ht="18">
      <c r="A125" s="53" t="s">
        <v>133</v>
      </c>
      <c r="B125" s="24" t="s">
        <v>134</v>
      </c>
      <c r="C125" s="32" t="e">
        <f>C15+C93+#REF!</f>
        <v>#REF!</v>
      </c>
      <c r="D125" s="32" t="e">
        <f>D15+D93+#REF!</f>
        <v>#REF!</v>
      </c>
      <c r="E125" s="32" t="e">
        <f>E15+E93+#REF!</f>
        <v>#REF!</v>
      </c>
      <c r="F125" s="32" t="e">
        <f>F15+F93+#REF!</f>
        <v>#REF!</v>
      </c>
      <c r="G125" s="26" t="e">
        <f>G15+G93+#REF!</f>
        <v>#REF!</v>
      </c>
      <c r="H125" s="26" t="e">
        <f>H15+H93+#REF!</f>
        <v>#REF!</v>
      </c>
      <c r="I125" s="26" t="e">
        <f>I15+I93+#REF!</f>
        <v>#REF!</v>
      </c>
      <c r="J125" s="38" t="e">
        <f>J15+J93+#REF!</f>
        <v>#REF!</v>
      </c>
      <c r="K125" s="38" t="e">
        <f>K15+K93+#REF!</f>
        <v>#REF!</v>
      </c>
      <c r="L125" s="38" t="e">
        <f>L15+L93+#REF!</f>
        <v>#REF!</v>
      </c>
      <c r="M125" s="42">
        <f>M15+M93</f>
        <v>500219.4</v>
      </c>
      <c r="N125" s="44" t="e">
        <f>N15+N93</f>
        <v>#REF!</v>
      </c>
      <c r="O125" s="38" t="e">
        <f>O15+O93</f>
        <v>#REF!</v>
      </c>
      <c r="P125" s="42">
        <f>P15+P93</f>
        <v>542236.3</v>
      </c>
      <c r="Q125" s="23"/>
      <c r="R125" s="23"/>
    </row>
    <row r="126" spans="1:13" ht="18">
      <c r="A126" s="56"/>
      <c r="B126" s="8"/>
      <c r="C126" s="7" t="e">
        <f>C15+C93+#REF!</f>
        <v>#REF!</v>
      </c>
      <c r="D126" s="7" t="e">
        <f>D15+D93+#REF!</f>
        <v>#REF!</v>
      </c>
      <c r="E126" s="7" t="e">
        <f>E15+E93+#REF!</f>
        <v>#REF!</v>
      </c>
      <c r="F126" s="7" t="e">
        <f>F15+F93+#REF!</f>
        <v>#REF!</v>
      </c>
      <c r="G126" s="7"/>
      <c r="H126" s="7"/>
      <c r="I126" s="7"/>
      <c r="J126" s="11"/>
      <c r="K126" s="11"/>
      <c r="L126" s="11"/>
      <c r="M126" s="11"/>
    </row>
    <row r="127" spans="1:13" ht="18">
      <c r="A127" s="55" t="s">
        <v>160</v>
      </c>
      <c r="B127" s="8"/>
      <c r="C127" s="4"/>
      <c r="D127" s="4"/>
      <c r="E127" s="4"/>
      <c r="F127" s="4"/>
      <c r="G127" s="4"/>
      <c r="H127" s="4"/>
      <c r="I127" s="4"/>
      <c r="J127" s="11"/>
      <c r="K127" s="11"/>
      <c r="L127" s="11"/>
      <c r="M127" s="11"/>
    </row>
    <row r="128" spans="2:13" ht="18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9" ht="18">
      <c r="A129" s="56"/>
      <c r="B129" s="8"/>
      <c r="C129" s="4"/>
      <c r="D129" s="4"/>
      <c r="E129" s="4"/>
      <c r="F129" s="4"/>
      <c r="G129" s="4"/>
      <c r="H129" s="4"/>
      <c r="I129" s="4"/>
    </row>
    <row r="130" spans="1:9" ht="18">
      <c r="A130" s="56"/>
      <c r="B130" s="8"/>
      <c r="C130" s="4"/>
      <c r="D130" s="4"/>
      <c r="E130" s="4"/>
      <c r="F130" s="4"/>
      <c r="G130" s="4"/>
      <c r="H130" s="4"/>
      <c r="I130" s="4"/>
    </row>
    <row r="131" spans="1:9" ht="18">
      <c r="A131" s="56"/>
      <c r="B131" s="8"/>
      <c r="C131" s="4"/>
      <c r="D131" s="4"/>
      <c r="E131" s="4"/>
      <c r="F131" s="4"/>
      <c r="G131" s="4"/>
      <c r="H131" s="4"/>
      <c r="I131" s="4"/>
    </row>
    <row r="132" spans="1:9" ht="18">
      <c r="A132" s="56"/>
      <c r="B132" s="8"/>
      <c r="C132" s="4"/>
      <c r="D132" s="4"/>
      <c r="E132" s="4"/>
      <c r="F132" s="4"/>
      <c r="G132" s="4"/>
      <c r="H132" s="4"/>
      <c r="I132" s="4"/>
    </row>
    <row r="133" spans="1:9" ht="18">
      <c r="A133" s="56"/>
      <c r="B133" s="8"/>
      <c r="C133" s="4"/>
      <c r="D133" s="4"/>
      <c r="E133" s="4"/>
      <c r="F133" s="4"/>
      <c r="G133" s="4"/>
      <c r="H133" s="4"/>
      <c r="I133" s="4"/>
    </row>
    <row r="134" spans="1:9" ht="18">
      <c r="A134" s="56"/>
      <c r="B134" s="8"/>
      <c r="C134" s="4"/>
      <c r="D134" s="4"/>
      <c r="E134" s="4"/>
      <c r="F134" s="4"/>
      <c r="G134" s="4"/>
      <c r="H134" s="4"/>
      <c r="I134" s="4"/>
    </row>
    <row r="135" spans="1:9" ht="18">
      <c r="A135" s="56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56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56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56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56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56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56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56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56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56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56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56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56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56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56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56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56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56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56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56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56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56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56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56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56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56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56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56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56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56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56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56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56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56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56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56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56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56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56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56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56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56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56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56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56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56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56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56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56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56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56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56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56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56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56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56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56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56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56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56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56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56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56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56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56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56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56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56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56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56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56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56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56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56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56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56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56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56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56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56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56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56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56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56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56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56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56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56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56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56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56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56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56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56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56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56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56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56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56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56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56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56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56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56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56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56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56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56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56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56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56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56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56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56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56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56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56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56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56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56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56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56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56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56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56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56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56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56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56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56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56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56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56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56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56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56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56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56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56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56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56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56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56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56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56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56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56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56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56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56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56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56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56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56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56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56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56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56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56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56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56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56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56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56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56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56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56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56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56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56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56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56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56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56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56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56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56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56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56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56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56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56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56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56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56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56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56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56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56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56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56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56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56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56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56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56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56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56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56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56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56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56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56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56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56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56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56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56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56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56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56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56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56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56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56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56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56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56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56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56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56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56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56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56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56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56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56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56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56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56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56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56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56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56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56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56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56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56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56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56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56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56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56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56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56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56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56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56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56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56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56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56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56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56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56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56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56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56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56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56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56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56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56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56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56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56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56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56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56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56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56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56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56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56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56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56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56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56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56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56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56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56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56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56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56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56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56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56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56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56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56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56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56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56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56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56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56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56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56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56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56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56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56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56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56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56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56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56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56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56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56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56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56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56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56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56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56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56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56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56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56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56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56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56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56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56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56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56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56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56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56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56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56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56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56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56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56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56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56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56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56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56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56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56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56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56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56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56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56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56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56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56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56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56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56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56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56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56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56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56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56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56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56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56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56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56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56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56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56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56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56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56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56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56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56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56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56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56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56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56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56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56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56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56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56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56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56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56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56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56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56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56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56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56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56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56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56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56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56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56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56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56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56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56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56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56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56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56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56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56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56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56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56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56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56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56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56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56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56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56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56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56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56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56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56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56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56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56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56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56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56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56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56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56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56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56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56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56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56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56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56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56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56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56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56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56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56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56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56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56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56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56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56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56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56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56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56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56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56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56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56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56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56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56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56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56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56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56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56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56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56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56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56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56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56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56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56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56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56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56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56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56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56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56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56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56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56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56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56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56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56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56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56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56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56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56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56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56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56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56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56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56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56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56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56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56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56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56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56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56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56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56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56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56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56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56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56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56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56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56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56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56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56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56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56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56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56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56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56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56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56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56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56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56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56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56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56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56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56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56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56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56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56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56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56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56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56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56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56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56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56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56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56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56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56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56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56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56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56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56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56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56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56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56"/>
      <c r="B698" s="9"/>
      <c r="C698" s="4"/>
      <c r="D698" s="4"/>
      <c r="E698" s="4"/>
      <c r="F698" s="4"/>
      <c r="G698" s="4"/>
      <c r="H698" s="4"/>
      <c r="I698" s="4"/>
    </row>
    <row r="699" spans="1:9" ht="18">
      <c r="A699" s="56"/>
      <c r="B699" s="9"/>
      <c r="C699" s="5"/>
      <c r="D699" s="5"/>
      <c r="E699" s="5"/>
      <c r="F699" s="5"/>
      <c r="G699" s="5"/>
      <c r="H699" s="5"/>
      <c r="I699" s="5"/>
    </row>
    <row r="700" spans="1:9" ht="18">
      <c r="A700" s="56"/>
      <c r="B700" s="9"/>
      <c r="C700" s="5"/>
      <c r="D700" s="5"/>
      <c r="E700" s="5"/>
      <c r="F700" s="5"/>
      <c r="G700" s="5"/>
      <c r="H700" s="5"/>
      <c r="I700" s="5"/>
    </row>
    <row r="701" spans="1:9" ht="18">
      <c r="A701" s="56"/>
      <c r="B701" s="9"/>
      <c r="C701" s="5"/>
      <c r="D701" s="5"/>
      <c r="E701" s="5"/>
      <c r="F701" s="5"/>
      <c r="G701" s="5"/>
      <c r="H701" s="5"/>
      <c r="I701" s="5"/>
    </row>
    <row r="702" spans="1:9" ht="18">
      <c r="A702" s="56"/>
      <c r="B702" s="9"/>
      <c r="C702" s="5"/>
      <c r="D702" s="5"/>
      <c r="E702" s="5"/>
      <c r="F702" s="5"/>
      <c r="G702" s="5"/>
      <c r="H702" s="5"/>
      <c r="I702" s="5"/>
    </row>
    <row r="703" spans="1:9" ht="18">
      <c r="A703" s="56"/>
      <c r="B703" s="9"/>
      <c r="C703" s="5"/>
      <c r="D703" s="5"/>
      <c r="E703" s="5"/>
      <c r="F703" s="5"/>
      <c r="G703" s="5"/>
      <c r="H703" s="5"/>
      <c r="I703" s="5"/>
    </row>
    <row r="704" spans="1:9" ht="18">
      <c r="A704" s="56"/>
      <c r="B704" s="9"/>
      <c r="C704" s="5"/>
      <c r="D704" s="5"/>
      <c r="E704" s="5"/>
      <c r="F704" s="5"/>
      <c r="G704" s="5"/>
      <c r="H704" s="5"/>
      <c r="I704" s="5"/>
    </row>
    <row r="705" spans="1:9" ht="18">
      <c r="A705" s="56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56"/>
      <c r="B706" s="9"/>
      <c r="C706" s="5"/>
      <c r="D706" s="5"/>
      <c r="E706" s="5"/>
      <c r="F706" s="5"/>
      <c r="G706" s="5"/>
      <c r="H706" s="5"/>
      <c r="I706" s="5"/>
    </row>
    <row r="707" spans="1:9" ht="18">
      <c r="A707" s="56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56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56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56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56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56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56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56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56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56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56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56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56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56"/>
      <c r="B720" s="9"/>
      <c r="C720" s="5"/>
      <c r="D720" s="5"/>
      <c r="E720" s="5"/>
      <c r="F720" s="5"/>
      <c r="G720" s="5"/>
      <c r="H720" s="5"/>
      <c r="I720" s="5"/>
    </row>
  </sheetData>
  <mergeCells count="18">
    <mergeCell ref="B5:P5"/>
    <mergeCell ref="B6:P6"/>
    <mergeCell ref="A9:P9"/>
    <mergeCell ref="A12:A14"/>
    <mergeCell ref="B12:B14"/>
    <mergeCell ref="C13:F13"/>
    <mergeCell ref="J12:O14"/>
    <mergeCell ref="I13:I14"/>
    <mergeCell ref="B1:N1"/>
    <mergeCell ref="H13:H14"/>
    <mergeCell ref="G13:G14"/>
    <mergeCell ref="P12:P14"/>
    <mergeCell ref="B2:P2"/>
    <mergeCell ref="N11:O11"/>
    <mergeCell ref="B7:P7"/>
    <mergeCell ref="A10:P10"/>
    <mergeCell ref="B3:P3"/>
    <mergeCell ref="B4:P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4" r:id="rId1"/>
  <headerFooter alignWithMargins="0">
    <oddFooter>&amp;C&amp;P</oddFooter>
  </headerFooter>
  <rowBreaks count="5" manualBreakCount="5">
    <brk id="27" max="15" man="1"/>
    <brk id="51" max="15" man="1"/>
    <brk id="75" max="15" man="1"/>
    <brk id="88" max="15" man="1"/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Бюджет5</cp:lastModifiedBy>
  <cp:lastPrinted>2011-11-15T09:40:16Z</cp:lastPrinted>
  <dcterms:created xsi:type="dcterms:W3CDTF">1996-10-08T23:32:33Z</dcterms:created>
  <dcterms:modified xsi:type="dcterms:W3CDTF">2011-11-15T09:41:02Z</dcterms:modified>
  <cp:category/>
  <cp:version/>
  <cp:contentType/>
  <cp:contentStatus/>
</cp:coreProperties>
</file>