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30" windowWidth="18555" windowHeight="117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Лист1!$5:$8</definedName>
  </definedNames>
  <calcPr calcId="145621"/>
</workbook>
</file>

<file path=xl/calcChain.xml><?xml version="1.0" encoding="utf-8"?>
<calcChain xmlns="http://schemas.openxmlformats.org/spreadsheetml/2006/main">
  <c r="M52" i="1" l="1"/>
  <c r="L52" i="1"/>
  <c r="J52" i="1"/>
  <c r="I52" i="1"/>
  <c r="E59" i="1" l="1"/>
  <c r="E51" i="1"/>
  <c r="G52" i="1" l="1"/>
  <c r="F52" i="1"/>
  <c r="E52" i="1"/>
  <c r="L35" i="1"/>
  <c r="I35" i="1"/>
  <c r="J34" i="1"/>
  <c r="M34" i="1" s="1"/>
  <c r="M35" i="1" s="1"/>
  <c r="G34" i="1"/>
  <c r="G35" i="1" s="1"/>
  <c r="F35" i="1"/>
  <c r="E35" i="1"/>
  <c r="E34" i="1"/>
  <c r="D35" i="1"/>
  <c r="J35" i="1" l="1"/>
  <c r="M75" i="1"/>
  <c r="L75" i="1"/>
  <c r="J75" i="1"/>
  <c r="I75" i="1"/>
  <c r="F75" i="1" l="1"/>
  <c r="G75" i="1"/>
  <c r="E75" i="1"/>
  <c r="D73" i="1"/>
  <c r="M96" i="1"/>
  <c r="L96" i="1"/>
  <c r="J96" i="1"/>
  <c r="I96" i="1"/>
  <c r="G96" i="1"/>
  <c r="E96" i="1"/>
  <c r="F96" i="1"/>
  <c r="D96" i="1"/>
  <c r="M93" i="1"/>
  <c r="L93" i="1"/>
  <c r="J93" i="1"/>
  <c r="I93" i="1"/>
  <c r="G93" i="1"/>
  <c r="E93" i="1"/>
  <c r="F93" i="1"/>
  <c r="D93" i="1"/>
  <c r="J102" i="1"/>
  <c r="J103" i="1" s="1"/>
  <c r="I102" i="1"/>
  <c r="I103" i="1" s="1"/>
  <c r="G103" i="1"/>
  <c r="F103" i="1"/>
  <c r="E103" i="1"/>
  <c r="D103" i="1"/>
  <c r="L102" i="1" l="1"/>
  <c r="L103" i="1" s="1"/>
  <c r="M102" i="1"/>
  <c r="M103" i="1" s="1"/>
  <c r="M32" i="1"/>
  <c r="L32" i="1"/>
  <c r="J32" i="1"/>
  <c r="I32" i="1"/>
  <c r="G32" i="1"/>
  <c r="E32" i="1"/>
  <c r="F32" i="1"/>
  <c r="D32" i="1"/>
  <c r="M30" i="1"/>
  <c r="L30" i="1"/>
  <c r="G30" i="1"/>
  <c r="J30" i="1"/>
  <c r="I30" i="1"/>
  <c r="E30" i="1"/>
  <c r="F30" i="1"/>
  <c r="D30" i="1"/>
  <c r="M28" i="1"/>
  <c r="L28" i="1"/>
  <c r="J28" i="1"/>
  <c r="I28" i="1"/>
  <c r="G28" i="1"/>
  <c r="E28" i="1"/>
  <c r="F28" i="1"/>
  <c r="D28" i="1" l="1"/>
  <c r="M23" i="1"/>
  <c r="L23" i="1"/>
  <c r="J23" i="1"/>
  <c r="I23" i="1"/>
  <c r="G23" i="1"/>
  <c r="E23" i="1"/>
  <c r="F23" i="1"/>
  <c r="D23" i="1"/>
</calcChain>
</file>

<file path=xl/sharedStrings.xml><?xml version="1.0" encoding="utf-8"?>
<sst xmlns="http://schemas.openxmlformats.org/spreadsheetml/2006/main" count="212" uniqueCount="139">
  <si>
    <t>в том числе:</t>
  </si>
  <si>
    <t>шт.</t>
  </si>
  <si>
    <t>тонн</t>
  </si>
  <si>
    <t>тыс. шт.</t>
  </si>
  <si>
    <t>тыс. руб.</t>
  </si>
  <si>
    <t>Объем работ, выполненных по виду экономической деятельности "Строительство" (Раздел F)</t>
  </si>
  <si>
    <t>Индекс производства по виду деятельности "Строительство" (Раздел F)</t>
  </si>
  <si>
    <t>% к предыдущему году в сопоставимых ценах</t>
  </si>
  <si>
    <t>%</t>
  </si>
  <si>
    <t>Оборот розничной торговли</t>
  </si>
  <si>
    <t>Индекс-дефлятор оборота розничной торговли</t>
  </si>
  <si>
    <t>Объем платных услуг населению</t>
  </si>
  <si>
    <t>Индекс-дефлятор объема платных услуг</t>
  </si>
  <si>
    <t>единиц</t>
  </si>
  <si>
    <t>Индекс физического объема</t>
  </si>
  <si>
    <t>Привлеченные средства</t>
  </si>
  <si>
    <t>Форма 2п</t>
  </si>
  <si>
    <t>Показатели</t>
  </si>
  <si>
    <t>Единица измерения</t>
  </si>
  <si>
    <t>отчет</t>
  </si>
  <si>
    <t>оценка</t>
  </si>
  <si>
    <t>прогноз</t>
  </si>
  <si>
    <t>вариант 1</t>
  </si>
  <si>
    <t>вариант 2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</si>
  <si>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</si>
  <si>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</si>
  <si>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</si>
  <si>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</si>
  <si>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</si>
  <si>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</si>
  <si>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</si>
  <si>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</si>
  <si>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</si>
  <si>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на 1000 человек населения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</si>
  <si>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</si>
  <si>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</si>
  <si>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</si>
  <si>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Число прибывших на территорию МО</t>
  </si>
  <si>
    <t>в % к предыдущему году</t>
  </si>
  <si>
    <t xml:space="preserve">Число выбывших с территории МО </t>
  </si>
  <si>
    <t>2. Промышленное производство</t>
  </si>
  <si>
    <t>Объем отгруженных товаров собственного производства, выполненных работ и услуг собственными силами предприятий по всем видам экономической деятельности</t>
  </si>
  <si>
    <t xml:space="preserve">тыс. руб. в ценах соответствующих лет </t>
  </si>
  <si>
    <t xml:space="preserve">в % к предыдущему году </t>
  </si>
  <si>
    <t>в % к предыдущему году в сопоставимых ценах</t>
  </si>
  <si>
    <t>км</t>
  </si>
  <si>
    <t>Протяженность автомобильных дорог общего пользования с твердым покрытием</t>
  </si>
  <si>
    <t>Протяженность автомобильных дорог общего пользования местного значения</t>
  </si>
  <si>
    <t>Собственные средства предприятий</t>
  </si>
  <si>
    <t>тыс. рублей в ценах соответствующих лет</t>
  </si>
  <si>
    <t>из них:</t>
  </si>
  <si>
    <t xml:space="preserve">    кредиты банков</t>
  </si>
  <si>
    <t xml:space="preserve">    бюджетные средства</t>
  </si>
  <si>
    <t xml:space="preserve">    в том числе:</t>
  </si>
  <si>
    <t xml:space="preserve">    из федерального бюджета</t>
  </si>
  <si>
    <t xml:space="preserve">    из бюджета муниципальных образований</t>
  </si>
  <si>
    <t>Стоимость основных фондов по полной учетной стоимости на конец года</t>
  </si>
  <si>
    <t xml:space="preserve">Ввод в действие новых основных фондов </t>
  </si>
  <si>
    <t>Степень износа основных фондов (по полной учетной стоимости, на конец года)</t>
  </si>
  <si>
    <t>человек</t>
  </si>
  <si>
    <t xml:space="preserve">    в том числе: прибыль прибыльных предприятий</t>
  </si>
  <si>
    <t>Численность занятых в экономике  (среднегодовая) - всего</t>
  </si>
  <si>
    <t>Фонд начисленной заработной платы всех работников (полный круг предприятий)</t>
  </si>
  <si>
    <t>Среднемесячная номинальная начисленная заработная плата одного работника по полному кругу предприятий</t>
  </si>
  <si>
    <t>рублей</t>
  </si>
  <si>
    <t>Среднемесячная номинальная начисленная заработная плата одного работника по крупным и средним предприятиям</t>
  </si>
  <si>
    <t>Величина прожиточного минимума в среднем на душу населения в месяц</t>
  </si>
  <si>
    <t>Индекс физического объема оборота розничной торговли</t>
  </si>
  <si>
    <t>Индекс физического объема платных услуг населению</t>
  </si>
  <si>
    <t>Коэффициент естественного прироста (+), убыли (-) населения</t>
  </si>
  <si>
    <t>Объем инвестиций в основной капитал за счет всех источников финансирования  - всего</t>
  </si>
  <si>
    <t xml:space="preserve">    из бюджета субъекта федерации</t>
  </si>
  <si>
    <t xml:space="preserve">тыс. рублей в ценах соответствующих лет </t>
  </si>
  <si>
    <t>Прибыль (убыток) - сальдо по крупным и средним предприятиям</t>
  </si>
  <si>
    <t>Среднесписочная численность работников предприятий и организаций - всего (по полному кругу предприятий)</t>
  </si>
  <si>
    <t>Инвестиции в основной капитал по источникам финансирования</t>
  </si>
  <si>
    <t xml:space="preserve">    в том числе: убыток убыточных предприятий</t>
  </si>
  <si>
    <t>базовый</t>
  </si>
  <si>
    <t>консерва-тивный</t>
  </si>
  <si>
    <t>Объем отгруженных товаров собственного производства, выполненных работ и услуг собственными силами - РАЗДЕЛ В: Добыча полезных ископаемых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</si>
  <si>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</si>
  <si>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</si>
  <si>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Е: Водоснабжение; водоотведение, организация сбора и утилизации отходов, деятельность по ликвидации загрязнений</t>
  </si>
  <si>
    <t>Численность населения (в среднегодовом исчислении)</t>
  </si>
  <si>
    <t>Численность  населения трудоспособного возраста</t>
  </si>
  <si>
    <t>Численность населения старше трудоспособного возраста</t>
  </si>
  <si>
    <t>Суммарный коэффициент рождаемости</t>
  </si>
  <si>
    <t>число детей на 1 женщину</t>
  </si>
  <si>
    <t>Миграционный прирост (убыль)</t>
  </si>
  <si>
    <t>Численность безработных, зарегистрированных в службах занятости (на конец года)</t>
  </si>
  <si>
    <t>Уровень зарегистрированной безработицы (на конец года)</t>
  </si>
  <si>
    <t>% к раб. силе</t>
  </si>
  <si>
    <t>Уровень общей безработицы</t>
  </si>
  <si>
    <t>Численность рабочей силы</t>
  </si>
  <si>
    <t>Индекс-дефлятор</t>
  </si>
  <si>
    <t xml:space="preserve">% к предыдущему году </t>
  </si>
  <si>
    <t>Доходы бюджета муниципального района (городского округа)</t>
  </si>
  <si>
    <t>тыс. рублей</t>
  </si>
  <si>
    <t>Налоговые и неналоговые доходы, всего</t>
  </si>
  <si>
    <t>Неналоговые доходы</t>
  </si>
  <si>
    <t xml:space="preserve">Налоговые доходы </t>
  </si>
  <si>
    <t>Безвозмездные поступления</t>
  </si>
  <si>
    <t>Государственный долг муниципального района (городского округа)</t>
  </si>
  <si>
    <t>4. Строительство</t>
  </si>
  <si>
    <t>Ввод в действие жилых домов</t>
  </si>
  <si>
    <t>тыс. кв. м в общей площади</t>
  </si>
  <si>
    <t xml:space="preserve">5. Производство важнейших видов продукции в натуральном выражении </t>
  </si>
  <si>
    <t>6. Транспорт</t>
  </si>
  <si>
    <t>7. Инвестиции</t>
  </si>
  <si>
    <t>8. Малое и среднее предпринимательство, включая микропредприятия</t>
  </si>
  <si>
    <t>9. Финансы</t>
  </si>
  <si>
    <t>10. Бюджет муниципального района (городского округа)</t>
  </si>
  <si>
    <t>11. Труд и занятость</t>
  </si>
  <si>
    <t>12. Рынок товаров и услуг</t>
  </si>
  <si>
    <t>Расходы бюджета муниципального района (городского округа)всего</t>
  </si>
  <si>
    <t xml:space="preserve">Дефицит (-), профицит (+) бюджета </t>
  </si>
  <si>
    <t>Автокраны</t>
  </si>
  <si>
    <t>Порщневые кольца</t>
  </si>
  <si>
    <t>Хлебобулочные изделия</t>
  </si>
  <si>
    <t>Подоконник ламинированный ПВХ</t>
  </si>
  <si>
    <t>тыс. кв. м</t>
  </si>
  <si>
    <t>Основные показатели, представляемые для разработки прогноза социально-экономического развития муниципального образования городского округа "город Клинцы Брянской области"</t>
  </si>
  <si>
    <t>на среднесрочный период на 2020 год и плановый период 2021 и 2022 годов</t>
  </si>
  <si>
    <t>Автомобильные фары</t>
  </si>
  <si>
    <t>тыс.шт.</t>
  </si>
  <si>
    <t>Швейные изделия</t>
  </si>
  <si>
    <t>Трансформаторы</t>
  </si>
  <si>
    <t>Изделия из пластмасс</t>
  </si>
  <si>
    <t>+36475</t>
  </si>
  <si>
    <t>Согласовано:</t>
  </si>
  <si>
    <t>И.о  начальника отдела экономического анализа, прогнозирования, торговли и потртебительского рынка                                    Н.Д. Купреенко</t>
  </si>
  <si>
    <t>И.о. заместителя главы Клинцовской городской администрации                                                                                                          Е.А. Мельникова</t>
  </si>
  <si>
    <t>38.191</t>
  </si>
  <si>
    <t>38.169</t>
  </si>
  <si>
    <t>38.284</t>
  </si>
  <si>
    <t>38.399</t>
  </si>
  <si>
    <t>38.415</t>
  </si>
  <si>
    <t>19.278</t>
  </si>
  <si>
    <t>19.399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</si>
</sst>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6" x14ac:knownFonts="1">
    <font>
      <sz val="10"/>
      <name val="Arial Cyr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Continuous" vertical="center" wrapText="1"/>
    </xf>
    <xf numFmtId="0" fontId="3" fillId="3" borderId="1" xfId="0" applyFont="1" applyFill="1" applyBorder="1" applyAlignment="1" applyProtection="1">
      <alignment horizontal="left" vertical="center" wrapText="1" shrinkToFit="1"/>
    </xf>
    <xf numFmtId="0" fontId="4" fillId="3" borderId="1" xfId="0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Fill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</xf>
    <xf numFmtId="16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 shrinkToFit="1"/>
    </xf>
    <xf numFmtId="0" fontId="4" fillId="4" borderId="1" xfId="0" applyFont="1" applyFill="1" applyBorder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166" fontId="4" fillId="4" borderId="1" xfId="0" applyNumberFormat="1" applyFont="1" applyFill="1" applyBorder="1" applyAlignment="1" applyProtection="1">
      <alignment horizontal="center" vertical="center" wrapText="1"/>
    </xf>
    <xf numFmtId="166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Fill="1" applyBorder="1" applyAlignment="1" applyProtection="1">
      <alignment horizontal="right" vertical="center" wrapText="1"/>
    </xf>
    <xf numFmtId="166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left" vertical="top"/>
    </xf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" xfId="0" applyFont="1" applyBorder="1"/>
    <xf numFmtId="0" fontId="3" fillId="5" borderId="1" xfId="0" applyFont="1" applyFill="1" applyBorder="1" applyAlignment="1" applyProtection="1">
      <alignment horizontal="center" vertical="center" wrapText="1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tabSelected="1" view="pageBreakPreview" zoomScale="65" zoomScaleNormal="70" zoomScaleSheetLayoutView="65" workbookViewId="0">
      <selection activeCell="F16" sqref="F16"/>
    </sheetView>
  </sheetViews>
  <sheetFormatPr defaultRowHeight="12.75" x14ac:dyDescent="0.2"/>
  <cols>
    <col min="1" max="1" width="62.5703125" customWidth="1"/>
    <col min="2" max="2" width="27" customWidth="1"/>
    <col min="3" max="3" width="16.7109375" customWidth="1"/>
    <col min="4" max="5" width="16.85546875" bestFit="1" customWidth="1"/>
    <col min="6" max="6" width="15.5703125" customWidth="1"/>
    <col min="7" max="7" width="14.7109375" customWidth="1"/>
    <col min="8" max="8" width="11.42578125" customWidth="1"/>
    <col min="9" max="9" width="13.85546875" customWidth="1"/>
    <col min="10" max="10" width="14.28515625" customWidth="1"/>
    <col min="11" max="12" width="14.7109375" bestFit="1" customWidth="1"/>
    <col min="13" max="13" width="14.7109375" customWidth="1"/>
    <col min="14" max="14" width="14.7109375" bestFit="1" customWidth="1"/>
    <col min="15" max="15" width="79.28515625" customWidth="1"/>
  </cols>
  <sheetData>
    <row r="2" spans="1:14" ht="20.25" x14ac:dyDescent="0.2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36" customHeight="1" x14ac:dyDescent="0.2">
      <c r="A3" s="64" t="s">
        <v>121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5.5" customHeight="1" x14ac:dyDescent="0.2">
      <c r="A4" s="64" t="s">
        <v>122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.75" x14ac:dyDescent="0.2">
      <c r="A5" s="65" t="s">
        <v>17</v>
      </c>
      <c r="B5" s="65" t="s">
        <v>18</v>
      </c>
      <c r="C5" s="1" t="s">
        <v>19</v>
      </c>
      <c r="D5" s="2" t="s">
        <v>19</v>
      </c>
      <c r="E5" s="2" t="s">
        <v>20</v>
      </c>
      <c r="F5" s="2" t="s">
        <v>21</v>
      </c>
      <c r="G5" s="2"/>
      <c r="H5" s="2"/>
      <c r="I5" s="2"/>
      <c r="J5" s="2"/>
      <c r="K5" s="2"/>
      <c r="L5" s="2"/>
      <c r="M5" s="2"/>
      <c r="N5" s="2"/>
    </row>
    <row r="6" spans="1:14" ht="18.75" x14ac:dyDescent="0.2">
      <c r="A6" s="65"/>
      <c r="B6" s="65"/>
      <c r="C6" s="65">
        <v>2017</v>
      </c>
      <c r="D6" s="65">
        <v>2018</v>
      </c>
      <c r="E6" s="65">
        <v>2019</v>
      </c>
      <c r="F6" s="66">
        <v>2020</v>
      </c>
      <c r="G6" s="67"/>
      <c r="H6" s="68"/>
      <c r="I6" s="66">
        <v>2021</v>
      </c>
      <c r="J6" s="67"/>
      <c r="K6" s="68"/>
      <c r="L6" s="66">
        <v>2022</v>
      </c>
      <c r="M6" s="67"/>
      <c r="N6" s="68"/>
    </row>
    <row r="7" spans="1:14" ht="37.5" x14ac:dyDescent="0.2">
      <c r="A7" s="65"/>
      <c r="B7" s="65"/>
      <c r="C7" s="65"/>
      <c r="D7" s="65"/>
      <c r="E7" s="65"/>
      <c r="F7" s="1" t="s">
        <v>78</v>
      </c>
      <c r="G7" s="1" t="s">
        <v>77</v>
      </c>
      <c r="H7" s="51"/>
      <c r="I7" s="1" t="s">
        <v>78</v>
      </c>
      <c r="J7" s="1" t="s">
        <v>77</v>
      </c>
      <c r="K7" s="51"/>
      <c r="L7" s="1" t="s">
        <v>78</v>
      </c>
      <c r="M7" s="1" t="s">
        <v>77</v>
      </c>
      <c r="N7" s="51"/>
    </row>
    <row r="8" spans="1:14" ht="18.75" x14ac:dyDescent="0.2">
      <c r="A8" s="65"/>
      <c r="B8" s="65"/>
      <c r="C8" s="65"/>
      <c r="D8" s="65"/>
      <c r="E8" s="65"/>
      <c r="F8" s="1" t="s">
        <v>22</v>
      </c>
      <c r="G8" s="1" t="s">
        <v>23</v>
      </c>
      <c r="H8" s="51"/>
      <c r="I8" s="1" t="s">
        <v>22</v>
      </c>
      <c r="J8" s="1" t="s">
        <v>23</v>
      </c>
      <c r="K8" s="51"/>
      <c r="L8" s="1" t="s">
        <v>22</v>
      </c>
      <c r="M8" s="1" t="s">
        <v>23</v>
      </c>
      <c r="N8" s="51"/>
    </row>
    <row r="9" spans="1:14" ht="18.75" x14ac:dyDescent="0.2">
      <c r="A9" s="3" t="s">
        <v>24</v>
      </c>
      <c r="B9" s="4"/>
      <c r="C9" s="4"/>
      <c r="D9" s="5"/>
      <c r="E9" s="5"/>
      <c r="F9" s="5"/>
      <c r="G9" s="5"/>
      <c r="H9" s="52"/>
      <c r="I9" s="5"/>
      <c r="J9" s="5"/>
      <c r="K9" s="52"/>
      <c r="L9" s="5"/>
      <c r="M9" s="5"/>
      <c r="N9" s="52"/>
    </row>
    <row r="10" spans="1:14" ht="24" customHeight="1" x14ac:dyDescent="0.2">
      <c r="A10" s="6" t="s">
        <v>83</v>
      </c>
      <c r="B10" s="7" t="s">
        <v>25</v>
      </c>
      <c r="C10" s="8">
        <v>70.143000000000001</v>
      </c>
      <c r="D10" s="9">
        <v>70.105000000000004</v>
      </c>
      <c r="E10" s="9">
        <v>70.097999999999999</v>
      </c>
      <c r="F10" s="9">
        <v>70.11</v>
      </c>
      <c r="G10" s="9">
        <v>70.11</v>
      </c>
      <c r="H10" s="53"/>
      <c r="I10" s="9">
        <v>70.116</v>
      </c>
      <c r="J10" s="9">
        <v>70.116</v>
      </c>
      <c r="K10" s="53"/>
      <c r="L10" s="9">
        <v>70.12</v>
      </c>
      <c r="M10" s="9">
        <v>70.12</v>
      </c>
      <c r="N10" s="53"/>
    </row>
    <row r="11" spans="1:14" ht="22.5" customHeight="1" x14ac:dyDescent="0.2">
      <c r="A11" s="6" t="s">
        <v>84</v>
      </c>
      <c r="B11" s="7" t="s">
        <v>25</v>
      </c>
      <c r="C11" s="7" t="s">
        <v>132</v>
      </c>
      <c r="D11" s="10" t="s">
        <v>133</v>
      </c>
      <c r="E11" s="10" t="s">
        <v>133</v>
      </c>
      <c r="F11" s="10" t="s">
        <v>134</v>
      </c>
      <c r="G11" s="10" t="s">
        <v>134</v>
      </c>
      <c r="H11" s="54"/>
      <c r="I11" s="10" t="s">
        <v>135</v>
      </c>
      <c r="J11" s="10" t="s">
        <v>135</v>
      </c>
      <c r="K11" s="54"/>
      <c r="L11" s="10" t="s">
        <v>136</v>
      </c>
      <c r="M11" s="10" t="s">
        <v>136</v>
      </c>
      <c r="N11" s="54"/>
    </row>
    <row r="12" spans="1:14" ht="37.5" x14ac:dyDescent="0.2">
      <c r="A12" s="6" t="s">
        <v>85</v>
      </c>
      <c r="B12" s="7" t="s">
        <v>25</v>
      </c>
      <c r="C12" s="11" t="s">
        <v>137</v>
      </c>
      <c r="D12" s="12" t="s">
        <v>138</v>
      </c>
      <c r="E12" s="12" t="s">
        <v>138</v>
      </c>
      <c r="F12" s="12" t="s">
        <v>138</v>
      </c>
      <c r="G12" s="12" t="s">
        <v>138</v>
      </c>
      <c r="H12" s="55"/>
      <c r="I12" s="12" t="s">
        <v>138</v>
      </c>
      <c r="J12" s="12" t="s">
        <v>138</v>
      </c>
      <c r="K12" s="55"/>
      <c r="L12" s="12" t="s">
        <v>138</v>
      </c>
      <c r="M12" s="12" t="s">
        <v>138</v>
      </c>
      <c r="N12" s="52"/>
    </row>
    <row r="13" spans="1:14" ht="27" customHeight="1" x14ac:dyDescent="0.2">
      <c r="A13" s="6" t="s">
        <v>27</v>
      </c>
      <c r="B13" s="7" t="s">
        <v>28</v>
      </c>
      <c r="C13" s="7"/>
      <c r="D13" s="13"/>
      <c r="E13" s="13"/>
      <c r="F13" s="13"/>
      <c r="G13" s="13"/>
      <c r="H13" s="52"/>
      <c r="I13" s="13"/>
      <c r="J13" s="13"/>
      <c r="K13" s="52"/>
      <c r="L13" s="13"/>
      <c r="M13" s="13"/>
      <c r="N13" s="52"/>
    </row>
    <row r="14" spans="1:14" ht="54" customHeight="1" x14ac:dyDescent="0.2">
      <c r="A14" s="6" t="s">
        <v>29</v>
      </c>
      <c r="B14" s="7" t="s">
        <v>30</v>
      </c>
      <c r="C14" s="7">
        <v>7.8</v>
      </c>
      <c r="D14" s="13">
        <v>8.4</v>
      </c>
      <c r="E14" s="13">
        <v>7.3</v>
      </c>
      <c r="F14" s="13">
        <v>7.3</v>
      </c>
      <c r="G14" s="13">
        <v>7.3</v>
      </c>
      <c r="H14" s="52"/>
      <c r="I14" s="13">
        <v>7.5</v>
      </c>
      <c r="J14" s="13">
        <v>7.5</v>
      </c>
      <c r="K14" s="52"/>
      <c r="L14" s="13">
        <v>7.6</v>
      </c>
      <c r="M14" s="13">
        <v>7.6</v>
      </c>
      <c r="N14" s="52"/>
    </row>
    <row r="15" spans="1:14" ht="42" customHeight="1" x14ac:dyDescent="0.2">
      <c r="A15" s="6" t="s">
        <v>86</v>
      </c>
      <c r="B15" s="7" t="s">
        <v>87</v>
      </c>
      <c r="C15" s="7"/>
      <c r="D15" s="13"/>
      <c r="E15" s="13"/>
      <c r="F15" s="13"/>
      <c r="G15" s="13"/>
      <c r="H15" s="52"/>
      <c r="I15" s="13"/>
      <c r="J15" s="13"/>
      <c r="K15" s="52"/>
      <c r="L15" s="13"/>
      <c r="M15" s="13"/>
      <c r="N15" s="52"/>
    </row>
    <row r="16" spans="1:14" ht="51" customHeight="1" x14ac:dyDescent="0.2">
      <c r="A16" s="6" t="s">
        <v>31</v>
      </c>
      <c r="B16" s="7" t="s">
        <v>32</v>
      </c>
      <c r="C16" s="7">
        <v>14.2</v>
      </c>
      <c r="D16" s="13">
        <v>13.5</v>
      </c>
      <c r="E16" s="13">
        <v>13.4</v>
      </c>
      <c r="F16" s="13">
        <v>13.6</v>
      </c>
      <c r="G16" s="13">
        <v>13.6</v>
      </c>
      <c r="H16" s="52"/>
      <c r="I16" s="13">
        <v>13.7</v>
      </c>
      <c r="J16" s="13">
        <v>13.7</v>
      </c>
      <c r="K16" s="52"/>
      <c r="L16" s="13">
        <v>13.8</v>
      </c>
      <c r="M16" s="13">
        <v>13.8</v>
      </c>
      <c r="N16" s="52"/>
    </row>
    <row r="17" spans="1:14" ht="32.25" customHeight="1" x14ac:dyDescent="0.2">
      <c r="A17" s="6" t="s">
        <v>69</v>
      </c>
      <c r="B17" s="7" t="s">
        <v>33</v>
      </c>
      <c r="C17" s="7">
        <v>-6.4</v>
      </c>
      <c r="D17" s="13">
        <v>-5.0999999999999996</v>
      </c>
      <c r="E17" s="13">
        <v>-6.2</v>
      </c>
      <c r="F17" s="13">
        <v>-6.2</v>
      </c>
      <c r="G17" s="13">
        <v>-6.2</v>
      </c>
      <c r="H17" s="52"/>
      <c r="I17" s="13">
        <v>-6.2</v>
      </c>
      <c r="J17" s="13">
        <v>-6.2</v>
      </c>
      <c r="K17" s="52"/>
      <c r="L17" s="13">
        <v>-6.1</v>
      </c>
      <c r="M17" s="13">
        <v>-6.1</v>
      </c>
      <c r="N17" s="52"/>
    </row>
    <row r="18" spans="1:14" ht="18.75" x14ac:dyDescent="0.2">
      <c r="A18" s="6" t="s">
        <v>37</v>
      </c>
      <c r="B18" s="7" t="s">
        <v>59</v>
      </c>
      <c r="C18" s="11">
        <v>2832</v>
      </c>
      <c r="D18" s="12">
        <v>2770</v>
      </c>
      <c r="E18" s="12">
        <v>2650</v>
      </c>
      <c r="F18" s="12">
        <v>2700</v>
      </c>
      <c r="G18" s="12">
        <v>2700</v>
      </c>
      <c r="H18" s="55"/>
      <c r="I18" s="12">
        <v>2713</v>
      </c>
      <c r="J18" s="12">
        <v>2713</v>
      </c>
      <c r="K18" s="55"/>
      <c r="L18" s="12">
        <v>2730</v>
      </c>
      <c r="M18" s="12">
        <v>2730</v>
      </c>
      <c r="N18" s="55"/>
    </row>
    <row r="19" spans="1:14" ht="18.75" x14ac:dyDescent="0.2">
      <c r="A19" s="6" t="s">
        <v>39</v>
      </c>
      <c r="B19" s="7" t="s">
        <v>59</v>
      </c>
      <c r="C19" s="11">
        <v>2424</v>
      </c>
      <c r="D19" s="12">
        <v>2448</v>
      </c>
      <c r="E19" s="12">
        <v>2200</v>
      </c>
      <c r="F19" s="12">
        <v>2260</v>
      </c>
      <c r="G19" s="12">
        <v>2260</v>
      </c>
      <c r="H19" s="55"/>
      <c r="I19" s="12">
        <v>2270</v>
      </c>
      <c r="J19" s="12">
        <v>2270</v>
      </c>
      <c r="K19" s="55"/>
      <c r="L19" s="12">
        <v>2300</v>
      </c>
      <c r="M19" s="12">
        <v>2300</v>
      </c>
      <c r="N19" s="55"/>
    </row>
    <row r="20" spans="1:14" ht="18.75" x14ac:dyDescent="0.2">
      <c r="A20" s="6" t="s">
        <v>88</v>
      </c>
      <c r="B20" s="7" t="s">
        <v>59</v>
      </c>
      <c r="C20" s="14">
        <v>5.8</v>
      </c>
      <c r="D20" s="15">
        <v>4.5999999999999996</v>
      </c>
      <c r="E20" s="15">
        <v>6.4</v>
      </c>
      <c r="F20" s="15">
        <v>6.3</v>
      </c>
      <c r="G20" s="15">
        <v>6.3</v>
      </c>
      <c r="H20" s="56"/>
      <c r="I20" s="15">
        <v>6.3</v>
      </c>
      <c r="J20" s="15">
        <v>6.3</v>
      </c>
      <c r="K20" s="56"/>
      <c r="L20" s="15">
        <v>6.1</v>
      </c>
      <c r="M20" s="15">
        <v>6.1</v>
      </c>
      <c r="N20" s="56"/>
    </row>
    <row r="21" spans="1:14" ht="18.75" x14ac:dyDescent="0.2">
      <c r="A21" s="3" t="s">
        <v>40</v>
      </c>
      <c r="B21" s="4"/>
      <c r="C21" s="16"/>
      <c r="D21" s="17"/>
      <c r="E21" s="17"/>
      <c r="F21" s="17"/>
      <c r="G21" s="17"/>
      <c r="H21" s="56"/>
      <c r="I21" s="17"/>
      <c r="J21" s="17"/>
      <c r="K21" s="56"/>
      <c r="L21" s="17"/>
      <c r="M21" s="17"/>
      <c r="N21" s="56"/>
    </row>
    <row r="22" spans="1:14" ht="69.75" customHeight="1" x14ac:dyDescent="0.2">
      <c r="A22" s="6" t="s">
        <v>41</v>
      </c>
      <c r="B22" s="7" t="s">
        <v>42</v>
      </c>
      <c r="C22" s="14">
        <v>7430885.0999999996</v>
      </c>
      <c r="D22" s="15">
        <v>8495377.6999999993</v>
      </c>
      <c r="E22" s="15">
        <v>8937137</v>
      </c>
      <c r="F22" s="15">
        <v>9224400</v>
      </c>
      <c r="G22" s="15">
        <v>9258100</v>
      </c>
      <c r="H22" s="56"/>
      <c r="I22" s="15">
        <v>9647400</v>
      </c>
      <c r="J22" s="15">
        <v>9719000</v>
      </c>
      <c r="K22" s="56"/>
      <c r="L22" s="15">
        <v>10191000</v>
      </c>
      <c r="M22" s="15">
        <v>10290800</v>
      </c>
      <c r="N22" s="56"/>
    </row>
    <row r="23" spans="1:14" ht="37.5" x14ac:dyDescent="0.2">
      <c r="A23" s="6"/>
      <c r="B23" s="7" t="s">
        <v>43</v>
      </c>
      <c r="C23" s="14">
        <v>123.2</v>
      </c>
      <c r="D23" s="15">
        <f>D22/C22*100</f>
        <v>114.3252463962873</v>
      </c>
      <c r="E23" s="15">
        <f t="shared" ref="E23:F23" si="0">E22/D22*100</f>
        <v>105.19999599311518</v>
      </c>
      <c r="F23" s="15">
        <f t="shared" si="0"/>
        <v>103.21426201701955</v>
      </c>
      <c r="G23" s="15">
        <f>G22/E22*100</f>
        <v>103.59134026926074</v>
      </c>
      <c r="H23" s="56"/>
      <c r="I23" s="15">
        <f>I22/F22*100</f>
        <v>104.58566410823468</v>
      </c>
      <c r="J23" s="15">
        <f>J22/G22*100</f>
        <v>104.97834328857974</v>
      </c>
      <c r="K23" s="56"/>
      <c r="L23" s="15">
        <f>L22/I22*100</f>
        <v>105.63467877355556</v>
      </c>
      <c r="M23" s="15">
        <f>M22/J22*100</f>
        <v>105.88332132935487</v>
      </c>
      <c r="N23" s="56"/>
    </row>
    <row r="24" spans="1:14" ht="18.75" x14ac:dyDescent="0.2">
      <c r="A24" s="6" t="s">
        <v>0</v>
      </c>
      <c r="B24" s="7"/>
      <c r="C24" s="7"/>
      <c r="D24" s="13"/>
      <c r="E24" s="13"/>
      <c r="F24" s="13"/>
      <c r="G24" s="13"/>
      <c r="H24" s="52"/>
      <c r="I24" s="13"/>
      <c r="J24" s="13"/>
      <c r="K24" s="52"/>
      <c r="L24" s="13"/>
      <c r="M24" s="13"/>
      <c r="N24" s="52"/>
    </row>
    <row r="25" spans="1:14" ht="71.25" customHeight="1" x14ac:dyDescent="0.2">
      <c r="A25" s="6" t="s">
        <v>79</v>
      </c>
      <c r="B25" s="7" t="s">
        <v>42</v>
      </c>
      <c r="C25" s="11">
        <v>0</v>
      </c>
      <c r="D25" s="12">
        <v>0</v>
      </c>
      <c r="E25" s="12">
        <v>0</v>
      </c>
      <c r="F25" s="12">
        <v>0</v>
      </c>
      <c r="G25" s="12">
        <v>0</v>
      </c>
      <c r="H25" s="55"/>
      <c r="I25" s="12">
        <v>0</v>
      </c>
      <c r="J25" s="12">
        <v>0</v>
      </c>
      <c r="K25" s="55"/>
      <c r="L25" s="12">
        <v>0</v>
      </c>
      <c r="M25" s="12">
        <v>0</v>
      </c>
      <c r="N25" s="52"/>
    </row>
    <row r="26" spans="1:14" ht="28.5" customHeight="1" x14ac:dyDescent="0.2">
      <c r="A26" s="6"/>
      <c r="B26" s="7" t="s">
        <v>43</v>
      </c>
      <c r="C26" s="11">
        <v>0</v>
      </c>
      <c r="D26" s="12">
        <v>0</v>
      </c>
      <c r="E26" s="12">
        <v>0</v>
      </c>
      <c r="F26" s="12">
        <v>0</v>
      </c>
      <c r="G26" s="12">
        <v>0</v>
      </c>
      <c r="H26" s="55"/>
      <c r="I26" s="12">
        <v>0</v>
      </c>
      <c r="J26" s="12">
        <v>0</v>
      </c>
      <c r="K26" s="55"/>
      <c r="L26" s="12">
        <v>0</v>
      </c>
      <c r="M26" s="12">
        <v>0</v>
      </c>
      <c r="N26" s="52"/>
    </row>
    <row r="27" spans="1:14" ht="66.75" customHeight="1" x14ac:dyDescent="0.2">
      <c r="A27" s="6" t="s">
        <v>80</v>
      </c>
      <c r="B27" s="7" t="s">
        <v>42</v>
      </c>
      <c r="C27" s="14">
        <v>5397321.7000000002</v>
      </c>
      <c r="D27" s="15">
        <v>5760462.7999999998</v>
      </c>
      <c r="E27" s="15">
        <v>6132900</v>
      </c>
      <c r="F27" s="15">
        <v>6346400</v>
      </c>
      <c r="G27" s="15">
        <v>6379800</v>
      </c>
      <c r="H27" s="56"/>
      <c r="I27" s="15">
        <v>6702800</v>
      </c>
      <c r="J27" s="15">
        <v>6773500</v>
      </c>
      <c r="K27" s="56"/>
      <c r="L27" s="15">
        <v>7178700</v>
      </c>
      <c r="M27" s="15">
        <v>7276900</v>
      </c>
      <c r="N27" s="52"/>
    </row>
    <row r="28" spans="1:14" ht="33.75" customHeight="1" x14ac:dyDescent="0.2">
      <c r="A28" s="6"/>
      <c r="B28" s="7" t="s">
        <v>26</v>
      </c>
      <c r="C28" s="14">
        <v>117.7</v>
      </c>
      <c r="D28" s="15">
        <f>D27/C27*100</f>
        <v>106.72817223401748</v>
      </c>
      <c r="E28" s="15">
        <f t="shared" ref="E28:F28" si="1">E27/D27*100</f>
        <v>106.46540413384842</v>
      </c>
      <c r="F28" s="15">
        <f t="shared" si="1"/>
        <v>103.48122421692838</v>
      </c>
      <c r="G28" s="15">
        <f>G27/E27*100</f>
        <v>104.02582791175463</v>
      </c>
      <c r="H28" s="56"/>
      <c r="I28" s="15">
        <f>I27/F27*100</f>
        <v>105.61578217572168</v>
      </c>
      <c r="J28" s="15">
        <f>J27/G27*100</f>
        <v>106.17103984450924</v>
      </c>
      <c r="K28" s="56"/>
      <c r="L28" s="15">
        <f>L27/I27*100</f>
        <v>107.10001790296593</v>
      </c>
      <c r="M28" s="15">
        <f>M27/J27*100</f>
        <v>107.43190374252603</v>
      </c>
      <c r="N28" s="52"/>
    </row>
    <row r="29" spans="1:14" ht="85.5" customHeight="1" x14ac:dyDescent="0.2">
      <c r="A29" s="6" t="s">
        <v>81</v>
      </c>
      <c r="B29" s="7" t="s">
        <v>42</v>
      </c>
      <c r="C29" s="14">
        <v>639900</v>
      </c>
      <c r="D29" s="15">
        <v>1003570</v>
      </c>
      <c r="E29" s="15">
        <v>1058000</v>
      </c>
      <c r="F29" s="15">
        <v>1108800</v>
      </c>
      <c r="G29" s="15">
        <v>1108800</v>
      </c>
      <c r="H29" s="56"/>
      <c r="I29" s="15">
        <v>1154200</v>
      </c>
      <c r="J29" s="15">
        <v>1154200</v>
      </c>
      <c r="K29" s="56"/>
      <c r="L29" s="15">
        <v>1200400</v>
      </c>
      <c r="M29" s="15">
        <v>1200400</v>
      </c>
      <c r="N29" s="52"/>
    </row>
    <row r="30" spans="1:14" ht="30.75" customHeight="1" x14ac:dyDescent="0.2">
      <c r="A30" s="6"/>
      <c r="B30" s="7" t="s">
        <v>26</v>
      </c>
      <c r="C30" s="14">
        <v>91.8</v>
      </c>
      <c r="D30" s="15">
        <f>D29/C29*100</f>
        <v>156.83231754961713</v>
      </c>
      <c r="E30" s="15">
        <f t="shared" ref="E30:F30" si="2">E29/D29*100</f>
        <v>105.42363761371902</v>
      </c>
      <c r="F30" s="15">
        <f t="shared" si="2"/>
        <v>104.80151228733459</v>
      </c>
      <c r="G30" s="15">
        <f>G29/E29*100</f>
        <v>104.80151228733459</v>
      </c>
      <c r="H30" s="56"/>
      <c r="I30" s="15">
        <f>I29/F29*100</f>
        <v>104.09451659451659</v>
      </c>
      <c r="J30" s="15">
        <f>J29/G29*100</f>
        <v>104.09451659451659</v>
      </c>
      <c r="K30" s="56"/>
      <c r="L30" s="15">
        <f>L29/I29*100</f>
        <v>104.00277248310519</v>
      </c>
      <c r="M30" s="15">
        <f>M29/J29*100</f>
        <v>104.00277248310519</v>
      </c>
      <c r="N30" s="56"/>
    </row>
    <row r="31" spans="1:14" ht="93" customHeight="1" x14ac:dyDescent="0.2">
      <c r="A31" s="6" t="s">
        <v>82</v>
      </c>
      <c r="B31" s="7" t="s">
        <v>42</v>
      </c>
      <c r="C31" s="14">
        <v>97800</v>
      </c>
      <c r="D31" s="15">
        <v>98900</v>
      </c>
      <c r="E31" s="15">
        <v>97850</v>
      </c>
      <c r="F31" s="15">
        <v>103200</v>
      </c>
      <c r="G31" s="15">
        <v>103500</v>
      </c>
      <c r="H31" s="56"/>
      <c r="I31" s="15">
        <v>108300</v>
      </c>
      <c r="J31" s="15">
        <v>109300</v>
      </c>
      <c r="K31" s="56"/>
      <c r="L31" s="15">
        <v>113850</v>
      </c>
      <c r="M31" s="15">
        <v>115500</v>
      </c>
      <c r="N31" s="52"/>
    </row>
    <row r="32" spans="1:14" ht="37.5" x14ac:dyDescent="0.2">
      <c r="A32" s="6"/>
      <c r="B32" s="7" t="s">
        <v>26</v>
      </c>
      <c r="C32" s="14">
        <v>108.1</v>
      </c>
      <c r="D32" s="15">
        <f>D31/C31*100</f>
        <v>101.12474437627812</v>
      </c>
      <c r="E32" s="15">
        <f t="shared" ref="E32:F32" si="3">E31/D31*100</f>
        <v>98.938321536905974</v>
      </c>
      <c r="F32" s="15">
        <f t="shared" si="3"/>
        <v>105.46755237608585</v>
      </c>
      <c r="G32" s="15">
        <f>G31/E31*100</f>
        <v>105.77414409810935</v>
      </c>
      <c r="H32" s="56"/>
      <c r="I32" s="15">
        <f>I31/F31*100</f>
        <v>104.94186046511629</v>
      </c>
      <c r="J32" s="15">
        <f>J31/G31*100</f>
        <v>105.60386473429952</v>
      </c>
      <c r="K32" s="56"/>
      <c r="L32" s="15">
        <f>L31/I31*100</f>
        <v>105.1246537396122</v>
      </c>
      <c r="M32" s="15">
        <f>M31/J31*100</f>
        <v>105.67246111619397</v>
      </c>
      <c r="N32" s="52"/>
    </row>
    <row r="33" spans="1:14" ht="18.75" x14ac:dyDescent="0.2">
      <c r="A33" s="18" t="s">
        <v>103</v>
      </c>
      <c r="B33" s="19"/>
      <c r="C33" s="19"/>
      <c r="D33" s="20"/>
      <c r="E33" s="20"/>
      <c r="F33" s="20"/>
      <c r="G33" s="20"/>
      <c r="H33" s="52"/>
      <c r="I33" s="20"/>
      <c r="J33" s="20"/>
      <c r="K33" s="52"/>
      <c r="L33" s="20"/>
      <c r="M33" s="20"/>
      <c r="N33" s="52"/>
    </row>
    <row r="34" spans="1:14" ht="45.75" customHeight="1" x14ac:dyDescent="0.2">
      <c r="A34" s="6" t="s">
        <v>5</v>
      </c>
      <c r="B34" s="21" t="s">
        <v>72</v>
      </c>
      <c r="C34" s="14">
        <v>170.8</v>
      </c>
      <c r="D34" s="15">
        <v>191.8</v>
      </c>
      <c r="E34" s="15">
        <f>D34*103.2/100</f>
        <v>197.93760000000003</v>
      </c>
      <c r="F34" s="15">
        <v>197.8</v>
      </c>
      <c r="G34" s="15">
        <f>E34*103/100</f>
        <v>203.87572800000001</v>
      </c>
      <c r="H34" s="56"/>
      <c r="I34" s="15">
        <v>203.9</v>
      </c>
      <c r="J34" s="15">
        <f>203.9*103/100</f>
        <v>210.017</v>
      </c>
      <c r="K34" s="56"/>
      <c r="L34" s="15">
        <v>210</v>
      </c>
      <c r="M34" s="15">
        <f>J34*104.3/100</f>
        <v>219.047731</v>
      </c>
      <c r="N34" s="52"/>
    </row>
    <row r="35" spans="1:14" ht="56.25" x14ac:dyDescent="0.2">
      <c r="A35" s="6" t="s">
        <v>6</v>
      </c>
      <c r="B35" s="7" t="s">
        <v>7</v>
      </c>
      <c r="C35" s="14">
        <v>95.2</v>
      </c>
      <c r="D35" s="15">
        <f>D34/C34*100/D36*100</f>
        <v>106.74437449354859</v>
      </c>
      <c r="E35" s="15">
        <f>E34/D34*100/E36*100</f>
        <v>96.268656716417908</v>
      </c>
      <c r="F35" s="15">
        <f>F34/D34*100/F36*100</f>
        <v>98.687328806422158</v>
      </c>
      <c r="G35" s="15">
        <f>G34/E34*100/G36*100</f>
        <v>98.848368522072917</v>
      </c>
      <c r="H35" s="56"/>
      <c r="I35" s="15">
        <f>I34/F34*100/I36*100</f>
        <v>99.023941551106361</v>
      </c>
      <c r="J35" s="15">
        <f>J34/G34*100/J36*100</f>
        <v>99.528755990713421</v>
      </c>
      <c r="K35" s="56"/>
      <c r="L35" s="15">
        <f>L34/I34*100/L36*100</f>
        <v>97.993970104372892</v>
      </c>
      <c r="M35" s="15">
        <f>M34/J34*100/M36*100</f>
        <v>100</v>
      </c>
      <c r="N35" s="52"/>
    </row>
    <row r="36" spans="1:14" ht="37.5" x14ac:dyDescent="0.2">
      <c r="A36" s="6" t="s">
        <v>94</v>
      </c>
      <c r="B36" s="7" t="s">
        <v>95</v>
      </c>
      <c r="C36" s="14">
        <v>105.9</v>
      </c>
      <c r="D36" s="15">
        <v>105.2</v>
      </c>
      <c r="E36" s="15">
        <v>107.2</v>
      </c>
      <c r="F36" s="15">
        <v>104.5</v>
      </c>
      <c r="G36" s="15">
        <v>104.2</v>
      </c>
      <c r="H36" s="56"/>
      <c r="I36" s="15">
        <v>104.1</v>
      </c>
      <c r="J36" s="15">
        <v>103.5</v>
      </c>
      <c r="K36" s="56"/>
      <c r="L36" s="15">
        <v>105.1</v>
      </c>
      <c r="M36" s="15">
        <v>104.3</v>
      </c>
      <c r="N36" s="52"/>
    </row>
    <row r="37" spans="1:14" ht="35.25" customHeight="1" x14ac:dyDescent="0.2">
      <c r="A37" s="6" t="s">
        <v>104</v>
      </c>
      <c r="B37" s="7" t="s">
        <v>105</v>
      </c>
      <c r="C37" s="14">
        <v>18576</v>
      </c>
      <c r="D37" s="15">
        <v>12517</v>
      </c>
      <c r="E37" s="15">
        <v>15000</v>
      </c>
      <c r="F37" s="15">
        <v>15000</v>
      </c>
      <c r="G37" s="15">
        <v>15000</v>
      </c>
      <c r="H37" s="56"/>
      <c r="I37" s="15">
        <v>15000</v>
      </c>
      <c r="J37" s="15">
        <v>15000</v>
      </c>
      <c r="K37" s="56"/>
      <c r="L37" s="15">
        <v>15000</v>
      </c>
      <c r="M37" s="15">
        <v>15000</v>
      </c>
      <c r="N37" s="52"/>
    </row>
    <row r="38" spans="1:14" ht="37.5" x14ac:dyDescent="0.2">
      <c r="A38" s="18" t="s">
        <v>106</v>
      </c>
      <c r="B38" s="19"/>
      <c r="C38" s="22"/>
      <c r="D38" s="23"/>
      <c r="E38" s="23"/>
      <c r="F38" s="23"/>
      <c r="G38" s="23"/>
      <c r="H38" s="56"/>
      <c r="I38" s="23"/>
      <c r="J38" s="23"/>
      <c r="K38" s="56"/>
      <c r="L38" s="23"/>
      <c r="M38" s="23"/>
      <c r="N38" s="52"/>
    </row>
    <row r="39" spans="1:14" ht="18.75" x14ac:dyDescent="0.2">
      <c r="A39" s="24" t="s">
        <v>116</v>
      </c>
      <c r="B39" s="7" t="s">
        <v>1</v>
      </c>
      <c r="C39" s="7">
        <v>702</v>
      </c>
      <c r="D39" s="13">
        <v>657</v>
      </c>
      <c r="E39" s="13">
        <v>665</v>
      </c>
      <c r="F39" s="13">
        <v>670</v>
      </c>
      <c r="G39" s="13">
        <v>675</v>
      </c>
      <c r="H39" s="52"/>
      <c r="I39" s="13">
        <v>678</v>
      </c>
      <c r="J39" s="13">
        <v>690</v>
      </c>
      <c r="K39" s="52"/>
      <c r="L39" s="13">
        <v>693</v>
      </c>
      <c r="M39" s="13">
        <v>714</v>
      </c>
      <c r="N39" s="52"/>
    </row>
    <row r="40" spans="1:14" ht="18.75" x14ac:dyDescent="0.2">
      <c r="A40" s="24" t="s">
        <v>117</v>
      </c>
      <c r="B40" s="7" t="s">
        <v>3</v>
      </c>
      <c r="C40" s="7">
        <v>184</v>
      </c>
      <c r="D40" s="13">
        <v>166</v>
      </c>
      <c r="E40" s="13">
        <v>180</v>
      </c>
      <c r="F40" s="13">
        <v>160</v>
      </c>
      <c r="G40" s="13">
        <v>185</v>
      </c>
      <c r="H40" s="52"/>
      <c r="I40" s="13">
        <v>180</v>
      </c>
      <c r="J40" s="13">
        <v>190</v>
      </c>
      <c r="K40" s="52"/>
      <c r="L40" s="13">
        <v>185</v>
      </c>
      <c r="M40" s="13">
        <v>195</v>
      </c>
      <c r="N40" s="52"/>
    </row>
    <row r="41" spans="1:14" ht="18.75" x14ac:dyDescent="0.2">
      <c r="A41" s="24" t="s">
        <v>118</v>
      </c>
      <c r="B41" s="7" t="s">
        <v>2</v>
      </c>
      <c r="C41" s="7">
        <v>4970</v>
      </c>
      <c r="D41" s="13">
        <v>4518</v>
      </c>
      <c r="E41" s="13">
        <v>4280</v>
      </c>
      <c r="F41" s="13">
        <v>4080</v>
      </c>
      <c r="G41" s="13">
        <v>4080</v>
      </c>
      <c r="H41" s="52"/>
      <c r="I41" s="13">
        <v>4000</v>
      </c>
      <c r="J41" s="13">
        <v>4000</v>
      </c>
      <c r="K41" s="52"/>
      <c r="L41" s="13">
        <v>3900</v>
      </c>
      <c r="M41" s="13">
        <v>3900</v>
      </c>
      <c r="N41" s="52"/>
    </row>
    <row r="42" spans="1:14" ht="18.75" x14ac:dyDescent="0.2">
      <c r="A42" s="24" t="s">
        <v>125</v>
      </c>
      <c r="B42" s="7" t="s">
        <v>3</v>
      </c>
      <c r="C42" s="7">
        <v>256</v>
      </c>
      <c r="D42" s="13">
        <v>206</v>
      </c>
      <c r="E42" s="13">
        <v>214</v>
      </c>
      <c r="F42" s="13">
        <v>214</v>
      </c>
      <c r="G42" s="13">
        <v>214</v>
      </c>
      <c r="H42" s="52"/>
      <c r="I42" s="13">
        <v>216</v>
      </c>
      <c r="J42" s="13">
        <v>216</v>
      </c>
      <c r="K42" s="52"/>
      <c r="L42" s="13">
        <v>218</v>
      </c>
      <c r="M42" s="13">
        <v>218</v>
      </c>
      <c r="N42" s="52"/>
    </row>
    <row r="43" spans="1:14" ht="18.75" x14ac:dyDescent="0.2">
      <c r="A43" s="24" t="s">
        <v>126</v>
      </c>
      <c r="B43" s="7" t="s">
        <v>3</v>
      </c>
      <c r="C43" s="7">
        <v>36</v>
      </c>
      <c r="D43" s="13">
        <v>33</v>
      </c>
      <c r="E43" s="13">
        <v>34</v>
      </c>
      <c r="F43" s="13">
        <v>34</v>
      </c>
      <c r="G43" s="13">
        <v>34</v>
      </c>
      <c r="H43" s="52"/>
      <c r="I43" s="13">
        <v>35</v>
      </c>
      <c r="J43" s="13">
        <v>35</v>
      </c>
      <c r="K43" s="52"/>
      <c r="L43" s="13">
        <v>36</v>
      </c>
      <c r="M43" s="13">
        <v>36</v>
      </c>
      <c r="N43" s="52"/>
    </row>
    <row r="44" spans="1:14" ht="18.75" x14ac:dyDescent="0.2">
      <c r="A44" s="24" t="s">
        <v>127</v>
      </c>
      <c r="B44" s="7" t="s">
        <v>3</v>
      </c>
      <c r="C44" s="7">
        <v>6029</v>
      </c>
      <c r="D44" s="13">
        <v>4366</v>
      </c>
      <c r="E44" s="13">
        <v>4400</v>
      </c>
      <c r="F44" s="13">
        <v>4420</v>
      </c>
      <c r="G44" s="13">
        <v>4440</v>
      </c>
      <c r="H44" s="52"/>
      <c r="I44" s="13">
        <v>4490</v>
      </c>
      <c r="J44" s="13">
        <v>4510</v>
      </c>
      <c r="K44" s="52"/>
      <c r="L44" s="13">
        <v>4530</v>
      </c>
      <c r="M44" s="13">
        <v>4540</v>
      </c>
      <c r="N44" s="52"/>
    </row>
    <row r="45" spans="1:14" ht="18.75" x14ac:dyDescent="0.2">
      <c r="A45" s="24" t="s">
        <v>119</v>
      </c>
      <c r="B45" s="7" t="s">
        <v>120</v>
      </c>
      <c r="C45" s="7">
        <v>302.3</v>
      </c>
      <c r="D45" s="13">
        <v>406.8</v>
      </c>
      <c r="E45" s="13">
        <v>430</v>
      </c>
      <c r="F45" s="13">
        <v>437</v>
      </c>
      <c r="G45" s="13">
        <v>440</v>
      </c>
      <c r="H45" s="52"/>
      <c r="I45" s="13">
        <v>445</v>
      </c>
      <c r="J45" s="13">
        <v>451</v>
      </c>
      <c r="K45" s="52"/>
      <c r="L45" s="13">
        <v>454</v>
      </c>
      <c r="M45" s="13">
        <v>464</v>
      </c>
      <c r="N45" s="52"/>
    </row>
    <row r="46" spans="1:14" ht="18.75" x14ac:dyDescent="0.2">
      <c r="A46" s="24" t="s">
        <v>123</v>
      </c>
      <c r="B46" s="7" t="s">
        <v>124</v>
      </c>
      <c r="C46" s="7">
        <v>1078.3</v>
      </c>
      <c r="D46" s="13">
        <v>966.7</v>
      </c>
      <c r="E46" s="13">
        <v>1063.4000000000001</v>
      </c>
      <c r="F46" s="13">
        <v>1081.4000000000001</v>
      </c>
      <c r="G46" s="13">
        <v>1088.9000000000001</v>
      </c>
      <c r="H46" s="52"/>
      <c r="I46" s="13">
        <v>1100.9000000000001</v>
      </c>
      <c r="J46" s="13">
        <v>1117.2</v>
      </c>
      <c r="K46" s="52"/>
      <c r="L46" s="13">
        <v>1122.9000000000001</v>
      </c>
      <c r="M46" s="13">
        <v>1149.5999999999999</v>
      </c>
      <c r="N46" s="52"/>
    </row>
    <row r="47" spans="1:14" ht="18.75" x14ac:dyDescent="0.2">
      <c r="A47" s="3" t="s">
        <v>107</v>
      </c>
      <c r="B47" s="4"/>
      <c r="C47" s="4"/>
      <c r="D47" s="5"/>
      <c r="E47" s="5"/>
      <c r="F47" s="5"/>
      <c r="G47" s="5"/>
      <c r="H47" s="52"/>
      <c r="I47" s="5"/>
      <c r="J47" s="5"/>
      <c r="K47" s="52"/>
      <c r="L47" s="5"/>
      <c r="M47" s="5"/>
      <c r="N47" s="52"/>
    </row>
    <row r="48" spans="1:14" ht="37.5" x14ac:dyDescent="0.2">
      <c r="A48" s="6" t="s">
        <v>47</v>
      </c>
      <c r="B48" s="7" t="s">
        <v>45</v>
      </c>
      <c r="C48" s="7">
        <v>299.91000000000003</v>
      </c>
      <c r="D48" s="13">
        <v>300.05</v>
      </c>
      <c r="E48" s="13">
        <v>300.05</v>
      </c>
      <c r="F48" s="13">
        <v>300.05</v>
      </c>
      <c r="G48" s="13">
        <v>300.05</v>
      </c>
      <c r="H48" s="52"/>
      <c r="I48" s="13">
        <v>300.05</v>
      </c>
      <c r="J48" s="13">
        <v>300.05</v>
      </c>
      <c r="K48" s="52"/>
      <c r="L48" s="13">
        <v>300.05</v>
      </c>
      <c r="M48" s="13">
        <v>300.05</v>
      </c>
      <c r="N48" s="52"/>
    </row>
    <row r="49" spans="1:14" ht="37.5" x14ac:dyDescent="0.2">
      <c r="A49" s="6" t="s">
        <v>46</v>
      </c>
      <c r="B49" s="7" t="s">
        <v>45</v>
      </c>
      <c r="C49" s="7">
        <v>139.4</v>
      </c>
      <c r="D49" s="7">
        <v>139.4</v>
      </c>
      <c r="E49" s="7">
        <v>139.4</v>
      </c>
      <c r="F49" s="7">
        <v>139.4</v>
      </c>
      <c r="G49" s="7">
        <v>139.4</v>
      </c>
      <c r="H49" s="57"/>
      <c r="I49" s="7">
        <v>139.4</v>
      </c>
      <c r="J49" s="7">
        <v>139.4</v>
      </c>
      <c r="K49" s="57"/>
      <c r="L49" s="7">
        <v>139.4</v>
      </c>
      <c r="M49" s="7">
        <v>139.4</v>
      </c>
      <c r="N49" s="52"/>
    </row>
    <row r="50" spans="1:14" ht="18.75" x14ac:dyDescent="0.2">
      <c r="A50" s="3" t="s">
        <v>108</v>
      </c>
      <c r="B50" s="4"/>
      <c r="C50" s="4"/>
      <c r="D50" s="5"/>
      <c r="E50" s="5"/>
      <c r="F50" s="5"/>
      <c r="G50" s="5"/>
      <c r="H50" s="52"/>
      <c r="I50" s="5"/>
      <c r="J50" s="5"/>
      <c r="K50" s="52"/>
      <c r="L50" s="5"/>
      <c r="M50" s="5"/>
      <c r="N50" s="52"/>
    </row>
    <row r="51" spans="1:14" ht="39" customHeight="1" x14ac:dyDescent="0.2">
      <c r="A51" s="6" t="s">
        <v>70</v>
      </c>
      <c r="B51" s="7" t="s">
        <v>42</v>
      </c>
      <c r="C51" s="14">
        <v>848287</v>
      </c>
      <c r="D51" s="15">
        <v>900000</v>
      </c>
      <c r="E51" s="15">
        <f>E55+E56</f>
        <v>405324</v>
      </c>
      <c r="F51" s="15">
        <v>398011</v>
      </c>
      <c r="G51" s="15">
        <v>398011</v>
      </c>
      <c r="H51" s="56"/>
      <c r="I51" s="15">
        <v>434217</v>
      </c>
      <c r="J51" s="15">
        <v>434217</v>
      </c>
      <c r="K51" s="56"/>
      <c r="L51" s="15">
        <v>474168</v>
      </c>
      <c r="M51" s="15">
        <v>474168</v>
      </c>
      <c r="N51" s="52"/>
    </row>
    <row r="52" spans="1:14" ht="45" customHeight="1" x14ac:dyDescent="0.2">
      <c r="A52" s="6" t="s">
        <v>14</v>
      </c>
      <c r="B52" s="7" t="s">
        <v>7</v>
      </c>
      <c r="C52" s="14">
        <v>176.3</v>
      </c>
      <c r="D52" s="15">
        <v>100.75609489487105</v>
      </c>
      <c r="E52" s="15">
        <f>E51/D51*100/E53*100</f>
        <v>41.932960893854748</v>
      </c>
      <c r="F52" s="15">
        <f>F51/E51*100/F53*100</f>
        <v>93.967238637467361</v>
      </c>
      <c r="G52" s="15">
        <f>G51/E51*100/G53*100</f>
        <v>94.78355634763841</v>
      </c>
      <c r="H52" s="56"/>
      <c r="I52" s="15">
        <f>I51/F51*100/I53*100</f>
        <v>104.79993612619151</v>
      </c>
      <c r="J52" s="15">
        <f>J51/G51*100/J53*100</f>
        <v>105.20417888849119</v>
      </c>
      <c r="K52" s="56"/>
      <c r="L52" s="15">
        <f>L51/I51*100/L53*100</f>
        <v>105.30443509120127</v>
      </c>
      <c r="M52" s="15">
        <f>M51/J51*100/M53*100</f>
        <v>105.30443509120127</v>
      </c>
      <c r="N52" s="52"/>
    </row>
    <row r="53" spans="1:14" ht="31.5" customHeight="1" x14ac:dyDescent="0.2">
      <c r="A53" s="6" t="s">
        <v>94</v>
      </c>
      <c r="B53" s="7" t="s">
        <v>95</v>
      </c>
      <c r="C53" s="14">
        <v>103.7</v>
      </c>
      <c r="D53" s="15">
        <v>105.3</v>
      </c>
      <c r="E53" s="15">
        <v>107.4</v>
      </c>
      <c r="F53" s="15">
        <v>104.5</v>
      </c>
      <c r="G53" s="15">
        <v>103.6</v>
      </c>
      <c r="H53" s="56"/>
      <c r="I53" s="15">
        <v>104.1</v>
      </c>
      <c r="J53" s="15">
        <v>103.7</v>
      </c>
      <c r="K53" s="56"/>
      <c r="L53" s="15">
        <v>103.7</v>
      </c>
      <c r="M53" s="15">
        <v>103.7</v>
      </c>
      <c r="N53" s="52"/>
    </row>
    <row r="54" spans="1:14" ht="31.5" customHeight="1" x14ac:dyDescent="0.2">
      <c r="A54" s="6" t="s">
        <v>75</v>
      </c>
      <c r="B54" s="7"/>
      <c r="C54" s="14"/>
      <c r="D54" s="15"/>
      <c r="E54" s="15"/>
      <c r="F54" s="15"/>
      <c r="G54" s="15"/>
      <c r="H54" s="56"/>
      <c r="I54" s="15"/>
      <c r="J54" s="15"/>
      <c r="K54" s="56"/>
      <c r="L54" s="15"/>
      <c r="M54" s="15"/>
      <c r="N54" s="52"/>
    </row>
    <row r="55" spans="1:14" ht="37.5" x14ac:dyDescent="0.2">
      <c r="A55" s="25" t="s">
        <v>48</v>
      </c>
      <c r="B55" s="7" t="s">
        <v>49</v>
      </c>
      <c r="C55" s="14">
        <v>422417</v>
      </c>
      <c r="D55" s="15">
        <v>659493</v>
      </c>
      <c r="E55" s="15">
        <v>337770</v>
      </c>
      <c r="F55" s="15">
        <v>173637</v>
      </c>
      <c r="G55" s="15">
        <v>173637</v>
      </c>
      <c r="H55" s="56"/>
      <c r="I55" s="15">
        <v>194217</v>
      </c>
      <c r="J55" s="15">
        <v>194217</v>
      </c>
      <c r="K55" s="56"/>
      <c r="L55" s="15">
        <v>224168</v>
      </c>
      <c r="M55" s="15">
        <v>224168</v>
      </c>
      <c r="N55" s="52"/>
    </row>
    <row r="56" spans="1:14" ht="37.5" x14ac:dyDescent="0.2">
      <c r="A56" s="25" t="s">
        <v>15</v>
      </c>
      <c r="B56" s="7" t="s">
        <v>49</v>
      </c>
      <c r="C56" s="14">
        <v>375870</v>
      </c>
      <c r="D56" s="15">
        <v>240507</v>
      </c>
      <c r="E56" s="15">
        <v>67554</v>
      </c>
      <c r="F56" s="15">
        <v>224374</v>
      </c>
      <c r="G56" s="15">
        <v>224374</v>
      </c>
      <c r="H56" s="56"/>
      <c r="I56" s="15">
        <v>240000</v>
      </c>
      <c r="J56" s="15">
        <v>240000</v>
      </c>
      <c r="K56" s="56"/>
      <c r="L56" s="15">
        <v>250000</v>
      </c>
      <c r="M56" s="15">
        <v>250000</v>
      </c>
      <c r="N56" s="52"/>
    </row>
    <row r="57" spans="1:14" ht="18.75" x14ac:dyDescent="0.2">
      <c r="A57" s="25" t="s">
        <v>50</v>
      </c>
      <c r="B57" s="7"/>
      <c r="C57" s="14"/>
      <c r="D57" s="15"/>
      <c r="E57" s="15"/>
      <c r="F57" s="15"/>
      <c r="G57" s="15"/>
      <c r="H57" s="56"/>
      <c r="I57" s="15"/>
      <c r="J57" s="15"/>
      <c r="K57" s="56"/>
      <c r="L57" s="15"/>
      <c r="M57" s="15"/>
      <c r="N57" s="52"/>
    </row>
    <row r="58" spans="1:14" ht="37.5" x14ac:dyDescent="0.2">
      <c r="A58" s="6" t="s">
        <v>51</v>
      </c>
      <c r="B58" s="7" t="s">
        <v>49</v>
      </c>
      <c r="C58" s="14">
        <v>0</v>
      </c>
      <c r="D58" s="15">
        <v>0</v>
      </c>
      <c r="E58" s="15">
        <v>0</v>
      </c>
      <c r="F58" s="15">
        <v>3000</v>
      </c>
      <c r="G58" s="15">
        <v>3000</v>
      </c>
      <c r="H58" s="56"/>
      <c r="I58" s="15">
        <v>3000</v>
      </c>
      <c r="J58" s="15">
        <v>3000</v>
      </c>
      <c r="K58" s="56"/>
      <c r="L58" s="15">
        <v>3000</v>
      </c>
      <c r="M58" s="15">
        <v>3000</v>
      </c>
      <c r="N58" s="52"/>
    </row>
    <row r="59" spans="1:14" ht="37.5" x14ac:dyDescent="0.2">
      <c r="A59" s="6" t="s">
        <v>52</v>
      </c>
      <c r="B59" s="7" t="s">
        <v>49</v>
      </c>
      <c r="C59" s="14">
        <v>37852</v>
      </c>
      <c r="D59" s="15">
        <v>112583</v>
      </c>
      <c r="E59" s="15">
        <f>E61+E62+E63</f>
        <v>46770</v>
      </c>
      <c r="F59" s="15">
        <v>221374</v>
      </c>
      <c r="G59" s="15">
        <v>221374</v>
      </c>
      <c r="H59" s="56"/>
      <c r="I59" s="15">
        <v>143534</v>
      </c>
      <c r="J59" s="15">
        <v>143534</v>
      </c>
      <c r="K59" s="56"/>
      <c r="L59" s="15">
        <v>150000</v>
      </c>
      <c r="M59" s="15">
        <v>150000</v>
      </c>
      <c r="N59" s="52"/>
    </row>
    <row r="60" spans="1:14" ht="18.75" x14ac:dyDescent="0.2">
      <c r="A60" s="6" t="s">
        <v>53</v>
      </c>
      <c r="B60" s="7"/>
      <c r="C60" s="14"/>
      <c r="D60" s="15"/>
      <c r="E60" s="15"/>
      <c r="F60" s="15"/>
      <c r="G60" s="15"/>
      <c r="H60" s="56"/>
      <c r="I60" s="15"/>
      <c r="J60" s="15"/>
      <c r="K60" s="56"/>
      <c r="L60" s="15"/>
      <c r="M60" s="15"/>
      <c r="N60" s="53"/>
    </row>
    <row r="61" spans="1:14" ht="37.5" x14ac:dyDescent="0.2">
      <c r="A61" s="25" t="s">
        <v>54</v>
      </c>
      <c r="B61" s="7" t="s">
        <v>49</v>
      </c>
      <c r="C61" s="14">
        <v>18631</v>
      </c>
      <c r="D61" s="15">
        <v>7714</v>
      </c>
      <c r="E61" s="15">
        <v>3050</v>
      </c>
      <c r="F61" s="15">
        <v>36264</v>
      </c>
      <c r="G61" s="15">
        <v>36264</v>
      </c>
      <c r="H61" s="56"/>
      <c r="I61" s="15">
        <v>4411</v>
      </c>
      <c r="J61" s="15">
        <v>4411</v>
      </c>
      <c r="K61" s="56"/>
      <c r="L61" s="15">
        <v>147015</v>
      </c>
      <c r="M61" s="15">
        <v>147015</v>
      </c>
      <c r="N61" s="52"/>
    </row>
    <row r="62" spans="1:14" ht="33" customHeight="1" x14ac:dyDescent="0.2">
      <c r="A62" s="25" t="s">
        <v>71</v>
      </c>
      <c r="B62" s="7" t="s">
        <v>49</v>
      </c>
      <c r="C62" s="14">
        <v>10958</v>
      </c>
      <c r="D62" s="15">
        <v>90511</v>
      </c>
      <c r="E62" s="15">
        <v>37650</v>
      </c>
      <c r="F62" s="15">
        <v>177972</v>
      </c>
      <c r="G62" s="15">
        <v>177972</v>
      </c>
      <c r="H62" s="56"/>
      <c r="I62" s="15">
        <v>133044</v>
      </c>
      <c r="J62" s="15">
        <v>133044</v>
      </c>
      <c r="K62" s="56"/>
      <c r="L62" s="15">
        <v>1485</v>
      </c>
      <c r="M62" s="15">
        <v>1485</v>
      </c>
      <c r="N62" s="52"/>
    </row>
    <row r="63" spans="1:14" ht="37.5" x14ac:dyDescent="0.2">
      <c r="A63" s="25" t="s">
        <v>55</v>
      </c>
      <c r="B63" s="7" t="s">
        <v>49</v>
      </c>
      <c r="C63" s="14">
        <v>8263</v>
      </c>
      <c r="D63" s="15">
        <v>14358</v>
      </c>
      <c r="E63" s="15">
        <v>6070</v>
      </c>
      <c r="F63" s="15">
        <v>7138</v>
      </c>
      <c r="G63" s="15">
        <v>7138</v>
      </c>
      <c r="H63" s="56"/>
      <c r="I63" s="15">
        <v>6079</v>
      </c>
      <c r="J63" s="15">
        <v>6079</v>
      </c>
      <c r="K63" s="56"/>
      <c r="L63" s="15">
        <v>1500</v>
      </c>
      <c r="M63" s="15">
        <v>1500</v>
      </c>
      <c r="N63" s="52"/>
    </row>
    <row r="64" spans="1:14" ht="37.5" x14ac:dyDescent="0.2">
      <c r="A64" s="25" t="s">
        <v>56</v>
      </c>
      <c r="B64" s="7" t="s">
        <v>42</v>
      </c>
      <c r="C64" s="14">
        <v>5785075</v>
      </c>
      <c r="D64" s="15">
        <v>14577273</v>
      </c>
      <c r="E64" s="15">
        <v>14692176</v>
      </c>
      <c r="F64" s="15">
        <v>14846334</v>
      </c>
      <c r="G64" s="15">
        <v>14846334</v>
      </c>
      <c r="H64" s="56"/>
      <c r="I64" s="15">
        <v>14846334</v>
      </c>
      <c r="J64" s="15">
        <v>14846334</v>
      </c>
      <c r="K64" s="56"/>
      <c r="L64" s="15">
        <v>14846334</v>
      </c>
      <c r="M64" s="15">
        <v>14846334</v>
      </c>
      <c r="N64" s="52"/>
    </row>
    <row r="65" spans="1:14" ht="37.5" x14ac:dyDescent="0.2">
      <c r="A65" s="25" t="s">
        <v>57</v>
      </c>
      <c r="B65" s="7" t="s">
        <v>42</v>
      </c>
      <c r="C65" s="14">
        <v>409830</v>
      </c>
      <c r="D65" s="15">
        <v>3836795</v>
      </c>
      <c r="E65" s="15">
        <v>140230</v>
      </c>
      <c r="F65" s="15">
        <v>180658</v>
      </c>
      <c r="G65" s="15">
        <v>180658</v>
      </c>
      <c r="H65" s="56"/>
      <c r="I65" s="15">
        <v>180658</v>
      </c>
      <c r="J65" s="15">
        <v>180658</v>
      </c>
      <c r="K65" s="56"/>
      <c r="L65" s="15">
        <v>180658</v>
      </c>
      <c r="M65" s="15">
        <v>180658</v>
      </c>
      <c r="N65" s="52"/>
    </row>
    <row r="66" spans="1:14" ht="37.5" x14ac:dyDescent="0.2">
      <c r="A66" s="25" t="s">
        <v>58</v>
      </c>
      <c r="B66" s="7" t="s">
        <v>8</v>
      </c>
      <c r="C66" s="7">
        <v>65</v>
      </c>
      <c r="D66" s="7">
        <v>65</v>
      </c>
      <c r="E66" s="7">
        <v>65</v>
      </c>
      <c r="F66" s="7">
        <v>65</v>
      </c>
      <c r="G66" s="7">
        <v>65</v>
      </c>
      <c r="H66" s="57"/>
      <c r="I66" s="7">
        <v>65</v>
      </c>
      <c r="J66" s="7">
        <v>65</v>
      </c>
      <c r="K66" s="57"/>
      <c r="L66" s="7">
        <v>65</v>
      </c>
      <c r="M66" s="7">
        <v>65</v>
      </c>
      <c r="N66" s="52"/>
    </row>
    <row r="67" spans="1:14" ht="37.5" x14ac:dyDescent="0.2">
      <c r="A67" s="3" t="s">
        <v>109</v>
      </c>
      <c r="B67" s="4"/>
      <c r="C67" s="4"/>
      <c r="D67" s="5"/>
      <c r="E67" s="5"/>
      <c r="F67" s="5"/>
      <c r="G67" s="5"/>
      <c r="H67" s="52"/>
      <c r="I67" s="5"/>
      <c r="J67" s="5"/>
      <c r="K67" s="52"/>
      <c r="L67" s="5"/>
      <c r="M67" s="5"/>
      <c r="N67" s="52"/>
    </row>
    <row r="68" spans="1:14" ht="40.5" customHeight="1" x14ac:dyDescent="0.2">
      <c r="A68" s="6" t="s">
        <v>34</v>
      </c>
      <c r="B68" s="7" t="s">
        <v>13</v>
      </c>
      <c r="C68" s="26">
        <v>348</v>
      </c>
      <c r="D68" s="10">
        <v>340</v>
      </c>
      <c r="E68" s="10">
        <v>310</v>
      </c>
      <c r="F68" s="10">
        <v>311</v>
      </c>
      <c r="G68" s="10">
        <v>311</v>
      </c>
      <c r="H68" s="54"/>
      <c r="I68" s="10">
        <v>313</v>
      </c>
      <c r="J68" s="10">
        <v>313</v>
      </c>
      <c r="K68" s="54"/>
      <c r="L68" s="10">
        <v>315</v>
      </c>
      <c r="M68" s="10">
        <v>315</v>
      </c>
      <c r="N68" s="54"/>
    </row>
    <row r="69" spans="1:14" ht="56.25" x14ac:dyDescent="0.2">
      <c r="A69" s="6" t="s">
        <v>36</v>
      </c>
      <c r="B69" s="21" t="s">
        <v>59</v>
      </c>
      <c r="C69" s="27">
        <v>4062</v>
      </c>
      <c r="D69" s="10">
        <v>4136</v>
      </c>
      <c r="E69" s="10">
        <v>4220</v>
      </c>
      <c r="F69" s="10">
        <v>4240</v>
      </c>
      <c r="G69" s="10">
        <v>4240</v>
      </c>
      <c r="H69" s="54"/>
      <c r="I69" s="10">
        <v>4250</v>
      </c>
      <c r="J69" s="10">
        <v>4250</v>
      </c>
      <c r="K69" s="54"/>
      <c r="L69" s="10">
        <v>4260</v>
      </c>
      <c r="M69" s="10">
        <v>4260</v>
      </c>
      <c r="N69" s="52"/>
    </row>
    <row r="70" spans="1:14" ht="39.75" customHeight="1" x14ac:dyDescent="0.2">
      <c r="A70" s="6" t="s">
        <v>35</v>
      </c>
      <c r="B70" s="7" t="s">
        <v>42</v>
      </c>
      <c r="C70" s="14">
        <v>3209892</v>
      </c>
      <c r="D70" s="15">
        <v>3347917</v>
      </c>
      <c r="E70" s="15">
        <v>3491877</v>
      </c>
      <c r="F70" s="15">
        <v>3631552</v>
      </c>
      <c r="G70" s="15">
        <v>3631552</v>
      </c>
      <c r="H70" s="56"/>
      <c r="I70" s="15">
        <v>3776814</v>
      </c>
      <c r="J70" s="15">
        <v>3776814</v>
      </c>
      <c r="K70" s="56"/>
      <c r="L70" s="15">
        <v>3927886</v>
      </c>
      <c r="M70" s="15">
        <v>3927886</v>
      </c>
      <c r="N70" s="52"/>
    </row>
    <row r="71" spans="1:14" ht="30" customHeight="1" x14ac:dyDescent="0.2">
      <c r="A71" s="6"/>
      <c r="B71" s="7" t="s">
        <v>38</v>
      </c>
      <c r="C71" s="14">
        <v>106</v>
      </c>
      <c r="D71" s="15">
        <v>104.3</v>
      </c>
      <c r="E71" s="15">
        <v>104.3</v>
      </c>
      <c r="F71" s="15">
        <v>104</v>
      </c>
      <c r="G71" s="15">
        <v>104</v>
      </c>
      <c r="H71" s="56"/>
      <c r="I71" s="15">
        <v>104</v>
      </c>
      <c r="J71" s="15">
        <v>104</v>
      </c>
      <c r="K71" s="56"/>
      <c r="L71" s="15">
        <v>104</v>
      </c>
      <c r="M71" s="15">
        <v>104</v>
      </c>
      <c r="N71" s="52"/>
    </row>
    <row r="72" spans="1:14" ht="18.75" x14ac:dyDescent="0.2">
      <c r="A72" s="3" t="s">
        <v>110</v>
      </c>
      <c r="B72" s="4"/>
      <c r="C72" s="28"/>
      <c r="D72" s="29"/>
      <c r="E72" s="30"/>
      <c r="F72" s="5"/>
      <c r="G72" s="5"/>
      <c r="H72" s="52"/>
      <c r="I72" s="5"/>
      <c r="J72" s="5"/>
      <c r="K72" s="52"/>
      <c r="L72" s="5"/>
      <c r="M72" s="5"/>
      <c r="N72" s="52"/>
    </row>
    <row r="73" spans="1:14" ht="37.5" x14ac:dyDescent="0.2">
      <c r="A73" s="6" t="s">
        <v>73</v>
      </c>
      <c r="B73" s="7" t="s">
        <v>4</v>
      </c>
      <c r="C73" s="31">
        <v>-5352</v>
      </c>
      <c r="D73" s="32">
        <f>D74-D75</f>
        <v>290177</v>
      </c>
      <c r="E73" s="15">
        <v>260000</v>
      </c>
      <c r="F73" s="15">
        <v>280000</v>
      </c>
      <c r="G73" s="15">
        <v>290000</v>
      </c>
      <c r="H73" s="56"/>
      <c r="I73" s="15">
        <v>380000</v>
      </c>
      <c r="J73" s="15">
        <v>385000</v>
      </c>
      <c r="K73" s="56"/>
      <c r="L73" s="15">
        <v>425000</v>
      </c>
      <c r="M73" s="15">
        <v>431300</v>
      </c>
      <c r="N73" s="52"/>
    </row>
    <row r="74" spans="1:14" ht="18.75" x14ac:dyDescent="0.2">
      <c r="A74" s="6" t="s">
        <v>60</v>
      </c>
      <c r="B74" s="7" t="s">
        <v>4</v>
      </c>
      <c r="C74" s="31">
        <v>471519</v>
      </c>
      <c r="D74" s="32">
        <v>425596</v>
      </c>
      <c r="E74" s="15">
        <v>415807</v>
      </c>
      <c r="F74" s="15">
        <v>428282</v>
      </c>
      <c r="G74" s="15">
        <v>428282</v>
      </c>
      <c r="H74" s="56"/>
      <c r="I74" s="15">
        <v>443272</v>
      </c>
      <c r="J74" s="15">
        <v>443272</v>
      </c>
      <c r="K74" s="56"/>
      <c r="L74" s="15">
        <v>461003</v>
      </c>
      <c r="M74" s="15">
        <v>461003</v>
      </c>
      <c r="N74" s="52"/>
    </row>
    <row r="75" spans="1:14" ht="29.25" customHeight="1" x14ac:dyDescent="0.2">
      <c r="A75" s="6" t="s">
        <v>76</v>
      </c>
      <c r="B75" s="7" t="s">
        <v>4</v>
      </c>
      <c r="C75" s="31">
        <v>476871</v>
      </c>
      <c r="D75" s="32">
        <v>135419</v>
      </c>
      <c r="E75" s="15">
        <f>E74-E73</f>
        <v>155807</v>
      </c>
      <c r="F75" s="15">
        <f t="shared" ref="F75:G75" si="4">F74-F73</f>
        <v>148282</v>
      </c>
      <c r="G75" s="15">
        <f t="shared" si="4"/>
        <v>138282</v>
      </c>
      <c r="H75" s="56"/>
      <c r="I75" s="15">
        <f>I73-I74</f>
        <v>-63272</v>
      </c>
      <c r="J75" s="15">
        <f>J73-J74</f>
        <v>-58272</v>
      </c>
      <c r="K75" s="56"/>
      <c r="L75" s="15">
        <f>L73-L74</f>
        <v>-36003</v>
      </c>
      <c r="M75" s="15">
        <f>M73-M74</f>
        <v>-29703</v>
      </c>
      <c r="N75" s="52"/>
    </row>
    <row r="76" spans="1:14" ht="37.5" x14ac:dyDescent="0.2">
      <c r="A76" s="3" t="s">
        <v>111</v>
      </c>
      <c r="B76" s="4"/>
      <c r="C76" s="33"/>
      <c r="D76" s="34"/>
      <c r="E76" s="30"/>
      <c r="F76" s="5"/>
      <c r="G76" s="5"/>
      <c r="H76" s="52"/>
      <c r="I76" s="5"/>
      <c r="J76" s="5"/>
      <c r="K76" s="52"/>
      <c r="L76" s="5"/>
      <c r="M76" s="5"/>
      <c r="N76" s="52"/>
    </row>
    <row r="77" spans="1:14" ht="39" x14ac:dyDescent="0.2">
      <c r="A77" s="35" t="s">
        <v>96</v>
      </c>
      <c r="B77" s="7" t="s">
        <v>97</v>
      </c>
      <c r="C77" s="14">
        <v>952204</v>
      </c>
      <c r="D77" s="15">
        <v>1008317</v>
      </c>
      <c r="E77" s="15">
        <v>1184895</v>
      </c>
      <c r="F77" s="15">
        <v>1058749</v>
      </c>
      <c r="G77" s="15">
        <v>1058749</v>
      </c>
      <c r="H77" s="56"/>
      <c r="I77" s="15">
        <v>1022700</v>
      </c>
      <c r="J77" s="15">
        <v>1022700</v>
      </c>
      <c r="K77" s="56"/>
      <c r="L77" s="15">
        <v>1022700</v>
      </c>
      <c r="M77" s="15">
        <v>1022700</v>
      </c>
      <c r="N77" s="52"/>
    </row>
    <row r="78" spans="1:14" ht="18.75" x14ac:dyDescent="0.2">
      <c r="A78" s="6" t="s">
        <v>98</v>
      </c>
      <c r="B78" s="7" t="s">
        <v>97</v>
      </c>
      <c r="C78" s="14">
        <v>397378</v>
      </c>
      <c r="D78" s="15">
        <v>432514</v>
      </c>
      <c r="E78" s="15">
        <v>445977.5</v>
      </c>
      <c r="F78" s="15">
        <v>475857</v>
      </c>
      <c r="G78" s="15">
        <v>475857</v>
      </c>
      <c r="H78" s="56"/>
      <c r="I78" s="15">
        <v>475437</v>
      </c>
      <c r="J78" s="15">
        <v>475437</v>
      </c>
      <c r="K78" s="56"/>
      <c r="L78" s="15">
        <v>475437</v>
      </c>
      <c r="M78" s="15">
        <v>475437</v>
      </c>
      <c r="N78" s="52"/>
    </row>
    <row r="79" spans="1:14" ht="18.75" x14ac:dyDescent="0.2">
      <c r="A79" s="6" t="s">
        <v>100</v>
      </c>
      <c r="B79" s="7" t="s">
        <v>97</v>
      </c>
      <c r="C79" s="14">
        <v>339389</v>
      </c>
      <c r="D79" s="15">
        <v>374424</v>
      </c>
      <c r="E79" s="15">
        <v>403639.5</v>
      </c>
      <c r="F79" s="15">
        <v>439745</v>
      </c>
      <c r="G79" s="15">
        <v>439745</v>
      </c>
      <c r="H79" s="56"/>
      <c r="I79" s="15">
        <v>438153</v>
      </c>
      <c r="J79" s="15">
        <v>438153</v>
      </c>
      <c r="K79" s="56"/>
      <c r="L79" s="15">
        <v>438153</v>
      </c>
      <c r="M79" s="15">
        <v>438153</v>
      </c>
      <c r="N79" s="52"/>
    </row>
    <row r="80" spans="1:14" ht="18.75" x14ac:dyDescent="0.2">
      <c r="A80" s="6" t="s">
        <v>99</v>
      </c>
      <c r="B80" s="7" t="s">
        <v>97</v>
      </c>
      <c r="C80" s="14">
        <v>57989</v>
      </c>
      <c r="D80" s="15">
        <v>58090</v>
      </c>
      <c r="E80" s="15">
        <v>42338</v>
      </c>
      <c r="F80" s="15">
        <v>36112</v>
      </c>
      <c r="G80" s="15">
        <v>36112</v>
      </c>
      <c r="H80" s="56"/>
      <c r="I80" s="15">
        <v>37284</v>
      </c>
      <c r="J80" s="15">
        <v>37284</v>
      </c>
      <c r="K80" s="56"/>
      <c r="L80" s="15">
        <v>37284</v>
      </c>
      <c r="M80" s="15">
        <v>37284</v>
      </c>
      <c r="N80" s="52"/>
    </row>
    <row r="81" spans="1:14" ht="18.75" x14ac:dyDescent="0.2">
      <c r="A81" s="6" t="s">
        <v>101</v>
      </c>
      <c r="B81" s="7" t="s">
        <v>97</v>
      </c>
      <c r="C81" s="14">
        <v>554826</v>
      </c>
      <c r="D81" s="15">
        <v>575803</v>
      </c>
      <c r="E81" s="15">
        <v>738917.5</v>
      </c>
      <c r="F81" s="15">
        <v>582892</v>
      </c>
      <c r="G81" s="15">
        <v>582892</v>
      </c>
      <c r="H81" s="56"/>
      <c r="I81" s="15">
        <v>547263</v>
      </c>
      <c r="J81" s="15">
        <v>547263</v>
      </c>
      <c r="K81" s="56"/>
      <c r="L81" s="15">
        <v>547263</v>
      </c>
      <c r="M81" s="15">
        <v>547263</v>
      </c>
      <c r="N81" s="52"/>
    </row>
    <row r="82" spans="1:14" ht="39" x14ac:dyDescent="0.2">
      <c r="A82" s="35" t="s">
        <v>114</v>
      </c>
      <c r="B82" s="7" t="s">
        <v>97</v>
      </c>
      <c r="C82" s="36">
        <v>915729</v>
      </c>
      <c r="D82" s="36">
        <v>1011899</v>
      </c>
      <c r="E82" s="36">
        <v>1215238</v>
      </c>
      <c r="F82" s="36">
        <v>1058749</v>
      </c>
      <c r="G82" s="36">
        <v>1058749</v>
      </c>
      <c r="H82" s="58"/>
      <c r="I82" s="36">
        <v>1022700</v>
      </c>
      <c r="J82" s="36">
        <v>1022700</v>
      </c>
      <c r="K82" s="58"/>
      <c r="L82" s="36">
        <v>1022700</v>
      </c>
      <c r="M82" s="36">
        <v>1022700</v>
      </c>
      <c r="N82" s="52"/>
    </row>
    <row r="83" spans="1:14" ht="23.25" customHeight="1" x14ac:dyDescent="0.2">
      <c r="A83" s="35" t="s">
        <v>115</v>
      </c>
      <c r="B83" s="7" t="s">
        <v>97</v>
      </c>
      <c r="C83" s="14" t="s">
        <v>128</v>
      </c>
      <c r="D83" s="15">
        <v>-3582</v>
      </c>
      <c r="E83" s="15">
        <v>-30343</v>
      </c>
      <c r="F83" s="15">
        <v>0</v>
      </c>
      <c r="G83" s="15">
        <v>0</v>
      </c>
      <c r="H83" s="56"/>
      <c r="I83" s="15">
        <v>0</v>
      </c>
      <c r="J83" s="15">
        <v>0</v>
      </c>
      <c r="K83" s="56"/>
      <c r="L83" s="15">
        <v>0</v>
      </c>
      <c r="M83" s="15">
        <v>0</v>
      </c>
      <c r="N83" s="52"/>
    </row>
    <row r="84" spans="1:14" ht="41.25" customHeight="1" x14ac:dyDescent="0.2">
      <c r="A84" s="35" t="s">
        <v>102</v>
      </c>
      <c r="B84" s="7" t="s">
        <v>97</v>
      </c>
      <c r="C84" s="14">
        <v>75000</v>
      </c>
      <c r="D84" s="15">
        <v>70000</v>
      </c>
      <c r="E84" s="15">
        <v>70000</v>
      </c>
      <c r="F84" s="15">
        <v>70000</v>
      </c>
      <c r="G84" s="15">
        <v>70000</v>
      </c>
      <c r="H84" s="56"/>
      <c r="I84" s="15">
        <v>70000</v>
      </c>
      <c r="J84" s="15">
        <v>70000</v>
      </c>
      <c r="K84" s="56"/>
      <c r="L84" s="15">
        <v>70000</v>
      </c>
      <c r="M84" s="15">
        <v>70000</v>
      </c>
      <c r="N84" s="52"/>
    </row>
    <row r="85" spans="1:14" ht="18.75" x14ac:dyDescent="0.2">
      <c r="A85" s="3" t="s">
        <v>112</v>
      </c>
      <c r="B85" s="4"/>
      <c r="C85" s="4"/>
      <c r="D85" s="5"/>
      <c r="E85" s="5"/>
      <c r="F85" s="5"/>
      <c r="G85" s="5"/>
      <c r="H85" s="52"/>
      <c r="I85" s="5"/>
      <c r="J85" s="5"/>
      <c r="K85" s="52"/>
      <c r="L85" s="5"/>
      <c r="M85" s="5"/>
      <c r="N85" s="52"/>
    </row>
    <row r="86" spans="1:14" ht="18.75" x14ac:dyDescent="0.2">
      <c r="A86" s="25" t="s">
        <v>93</v>
      </c>
      <c r="B86" s="7" t="s">
        <v>59</v>
      </c>
      <c r="C86" s="11">
        <v>38191</v>
      </c>
      <c r="D86" s="12">
        <v>38169</v>
      </c>
      <c r="E86" s="12">
        <v>38169</v>
      </c>
      <c r="F86" s="12">
        <v>38284</v>
      </c>
      <c r="G86" s="12">
        <v>38284</v>
      </c>
      <c r="H86" s="55"/>
      <c r="I86" s="12">
        <v>38399</v>
      </c>
      <c r="J86" s="12">
        <v>38399</v>
      </c>
      <c r="K86" s="55"/>
      <c r="L86" s="12">
        <v>38415</v>
      </c>
      <c r="M86" s="12">
        <v>38415</v>
      </c>
      <c r="N86" s="52"/>
    </row>
    <row r="87" spans="1:14" ht="33.75" customHeight="1" x14ac:dyDescent="0.2">
      <c r="A87" s="25" t="s">
        <v>61</v>
      </c>
      <c r="B87" s="7" t="s">
        <v>59</v>
      </c>
      <c r="C87" s="11">
        <v>16312</v>
      </c>
      <c r="D87" s="12">
        <v>16956</v>
      </c>
      <c r="E87" s="12">
        <v>17412</v>
      </c>
      <c r="F87" s="12">
        <v>17456</v>
      </c>
      <c r="G87" s="12">
        <v>17456</v>
      </c>
      <c r="H87" s="55"/>
      <c r="I87" s="12">
        <v>17449</v>
      </c>
      <c r="J87" s="12">
        <v>17449</v>
      </c>
      <c r="K87" s="55"/>
      <c r="L87" s="12">
        <v>17512</v>
      </c>
      <c r="M87" s="12">
        <v>17512</v>
      </c>
      <c r="N87" s="52"/>
    </row>
    <row r="88" spans="1:14" ht="39" customHeight="1" x14ac:dyDescent="0.2">
      <c r="A88" s="25" t="s">
        <v>89</v>
      </c>
      <c r="B88" s="7" t="s">
        <v>59</v>
      </c>
      <c r="C88" s="11">
        <v>316</v>
      </c>
      <c r="D88" s="12">
        <v>295</v>
      </c>
      <c r="E88" s="12">
        <v>315</v>
      </c>
      <c r="F88" s="12">
        <v>300</v>
      </c>
      <c r="G88" s="12">
        <v>300</v>
      </c>
      <c r="H88" s="55"/>
      <c r="I88" s="12">
        <v>300</v>
      </c>
      <c r="J88" s="12">
        <v>300</v>
      </c>
      <c r="K88" s="55"/>
      <c r="L88" s="12">
        <v>290</v>
      </c>
      <c r="M88" s="12">
        <v>290</v>
      </c>
      <c r="N88" s="52"/>
    </row>
    <row r="89" spans="1:14" ht="31.5" customHeight="1" x14ac:dyDescent="0.2">
      <c r="A89" s="25" t="s">
        <v>90</v>
      </c>
      <c r="B89" s="7" t="s">
        <v>8</v>
      </c>
      <c r="C89" s="14">
        <v>0.9</v>
      </c>
      <c r="D89" s="15">
        <v>0.8</v>
      </c>
      <c r="E89" s="15">
        <v>0.9</v>
      </c>
      <c r="F89" s="15">
        <v>0.9</v>
      </c>
      <c r="G89" s="15">
        <v>0.9</v>
      </c>
      <c r="H89" s="56"/>
      <c r="I89" s="15">
        <v>0.8</v>
      </c>
      <c r="J89" s="15">
        <v>0.8</v>
      </c>
      <c r="K89" s="56">
        <v>0.8</v>
      </c>
      <c r="L89" s="15">
        <v>0.8</v>
      </c>
      <c r="M89" s="15">
        <v>0.8</v>
      </c>
      <c r="N89" s="52"/>
    </row>
    <row r="90" spans="1:14" ht="27.75" customHeight="1" x14ac:dyDescent="0.2">
      <c r="A90" s="25" t="s">
        <v>92</v>
      </c>
      <c r="B90" s="7" t="s">
        <v>91</v>
      </c>
      <c r="C90" s="7"/>
      <c r="D90" s="13"/>
      <c r="E90" s="13"/>
      <c r="F90" s="13"/>
      <c r="G90" s="13"/>
      <c r="H90" s="52"/>
      <c r="I90" s="13"/>
      <c r="J90" s="13"/>
      <c r="K90" s="52"/>
      <c r="L90" s="13"/>
      <c r="M90" s="13"/>
      <c r="N90" s="52"/>
    </row>
    <row r="91" spans="1:14" ht="55.5" customHeight="1" x14ac:dyDescent="0.2">
      <c r="A91" s="25" t="s">
        <v>74</v>
      </c>
      <c r="B91" s="7" t="s">
        <v>59</v>
      </c>
      <c r="C91" s="11">
        <v>15025</v>
      </c>
      <c r="D91" s="12">
        <v>15648</v>
      </c>
      <c r="E91" s="12">
        <v>15700</v>
      </c>
      <c r="F91" s="12">
        <v>15750</v>
      </c>
      <c r="G91" s="12">
        <v>15750</v>
      </c>
      <c r="H91" s="55"/>
      <c r="I91" s="12">
        <v>15800</v>
      </c>
      <c r="J91" s="12">
        <v>15800</v>
      </c>
      <c r="K91" s="55"/>
      <c r="L91" s="12">
        <v>15860</v>
      </c>
      <c r="M91" s="12">
        <v>15860</v>
      </c>
      <c r="N91" s="52"/>
    </row>
    <row r="92" spans="1:14" ht="51" customHeight="1" x14ac:dyDescent="0.2">
      <c r="A92" s="25" t="s">
        <v>63</v>
      </c>
      <c r="B92" s="37" t="s">
        <v>64</v>
      </c>
      <c r="C92" s="14">
        <v>23819.7</v>
      </c>
      <c r="D92" s="15">
        <v>22154.1</v>
      </c>
      <c r="E92" s="15">
        <v>23837.8</v>
      </c>
      <c r="F92" s="15">
        <v>25330.400000000001</v>
      </c>
      <c r="G92" s="15">
        <v>25330.400000000001</v>
      </c>
      <c r="H92" s="56"/>
      <c r="I92" s="15">
        <v>27169.3</v>
      </c>
      <c r="J92" s="15">
        <v>27169.3</v>
      </c>
      <c r="K92" s="56"/>
      <c r="L92" s="15">
        <v>29123.599999999999</v>
      </c>
      <c r="M92" s="15">
        <v>29123.599999999999</v>
      </c>
      <c r="N92" s="52"/>
    </row>
    <row r="93" spans="1:14" ht="31.5" customHeight="1" x14ac:dyDescent="0.2">
      <c r="A93" s="25"/>
      <c r="B93" s="37" t="s">
        <v>38</v>
      </c>
      <c r="C93" s="7">
        <v>106.1</v>
      </c>
      <c r="D93" s="38">
        <f>D92/C92*100</f>
        <v>93.007468607916962</v>
      </c>
      <c r="E93" s="38">
        <f t="shared" ref="E93:F93" si="5">E92/D92*100</f>
        <v>107.59994763948886</v>
      </c>
      <c r="F93" s="38">
        <f t="shared" si="5"/>
        <v>106.26148386176577</v>
      </c>
      <c r="G93" s="38">
        <f>G92/E92*100</f>
        <v>106.26148386176577</v>
      </c>
      <c r="H93" s="59"/>
      <c r="I93" s="38">
        <f>I92/F92*100</f>
        <v>107.2596563812652</v>
      </c>
      <c r="J93" s="38">
        <f>J92/G92*100</f>
        <v>107.2596563812652</v>
      </c>
      <c r="K93" s="59"/>
      <c r="L93" s="38">
        <f>L92/I92*100</f>
        <v>107.1930450913347</v>
      </c>
      <c r="M93" s="38">
        <f>M92/J92*100</f>
        <v>107.1930450913347</v>
      </c>
      <c r="N93" s="52"/>
    </row>
    <row r="94" spans="1:14" ht="42.75" customHeight="1" x14ac:dyDescent="0.2">
      <c r="A94" s="6" t="s">
        <v>62</v>
      </c>
      <c r="B94" s="7" t="s">
        <v>4</v>
      </c>
      <c r="C94" s="14">
        <v>3718546.2</v>
      </c>
      <c r="D94" s="15">
        <v>4160008</v>
      </c>
      <c r="E94" s="15">
        <v>4491041</v>
      </c>
      <c r="F94" s="15">
        <v>4787446</v>
      </c>
      <c r="G94" s="15">
        <v>4787446</v>
      </c>
      <c r="H94" s="56"/>
      <c r="I94" s="15">
        <v>5151299</v>
      </c>
      <c r="J94" s="15">
        <v>5151299</v>
      </c>
      <c r="K94" s="56"/>
      <c r="L94" s="15">
        <v>5542798</v>
      </c>
      <c r="M94" s="15">
        <v>5542798</v>
      </c>
      <c r="N94" s="52"/>
    </row>
    <row r="95" spans="1:14" ht="52.5" customHeight="1" x14ac:dyDescent="0.2">
      <c r="A95" s="25" t="s">
        <v>65</v>
      </c>
      <c r="B95" s="37" t="s">
        <v>64</v>
      </c>
      <c r="C95" s="14">
        <v>23819.7</v>
      </c>
      <c r="D95" s="15">
        <v>23882.799999999999</v>
      </c>
      <c r="E95" s="15">
        <v>25697.9</v>
      </c>
      <c r="F95" s="15">
        <v>27394</v>
      </c>
      <c r="G95" s="15">
        <v>27394</v>
      </c>
      <c r="H95" s="56"/>
      <c r="I95" s="15">
        <v>29475.9</v>
      </c>
      <c r="J95" s="15">
        <v>29475.9</v>
      </c>
      <c r="K95" s="56"/>
      <c r="L95" s="15">
        <v>31686.6</v>
      </c>
      <c r="M95" s="15">
        <v>31686.6</v>
      </c>
      <c r="N95" s="52"/>
    </row>
    <row r="96" spans="1:14" ht="33" customHeight="1" x14ac:dyDescent="0.2">
      <c r="A96" s="25"/>
      <c r="B96" s="37" t="s">
        <v>38</v>
      </c>
      <c r="C96" s="14">
        <v>127.4</v>
      </c>
      <c r="D96" s="15">
        <f>D95/C95*100</f>
        <v>100.26490677884271</v>
      </c>
      <c r="E96" s="15">
        <f t="shared" ref="E96:F96" si="6">E95/D95*100</f>
        <v>107.60003014721893</v>
      </c>
      <c r="F96" s="15">
        <f t="shared" si="6"/>
        <v>106.60015020682623</v>
      </c>
      <c r="G96" s="15">
        <f>G95/E95*100</f>
        <v>106.60015020682623</v>
      </c>
      <c r="H96" s="56"/>
      <c r="I96" s="15">
        <f>I95/F95*100</f>
        <v>107.59983938088634</v>
      </c>
      <c r="J96" s="15">
        <f>J95/G95*100</f>
        <v>107.59983938088634</v>
      </c>
      <c r="K96" s="56"/>
      <c r="L96" s="15">
        <f>L95/I95*100</f>
        <v>107.50002544451567</v>
      </c>
      <c r="M96" s="15">
        <f>M95/J95*100</f>
        <v>107.50002544451567</v>
      </c>
      <c r="N96" s="52"/>
    </row>
    <row r="97" spans="1:14" ht="37.5" x14ac:dyDescent="0.2">
      <c r="A97" s="25" t="s">
        <v>66</v>
      </c>
      <c r="B97" s="7" t="s">
        <v>64</v>
      </c>
      <c r="C97" s="14">
        <v>9418</v>
      </c>
      <c r="D97" s="15">
        <v>9580</v>
      </c>
      <c r="E97" s="15">
        <v>10309</v>
      </c>
      <c r="F97" s="15">
        <v>10722</v>
      </c>
      <c r="G97" s="15">
        <v>10722</v>
      </c>
      <c r="H97" s="56"/>
      <c r="I97" s="15">
        <v>11152</v>
      </c>
      <c r="J97" s="15">
        <v>11152</v>
      </c>
      <c r="K97" s="56"/>
      <c r="L97" s="15">
        <v>11600</v>
      </c>
      <c r="M97" s="15">
        <v>11600</v>
      </c>
      <c r="N97" s="52"/>
    </row>
    <row r="98" spans="1:14" ht="30.75" customHeight="1" x14ac:dyDescent="0.2">
      <c r="A98" s="3" t="s">
        <v>113</v>
      </c>
      <c r="B98" s="39"/>
      <c r="C98" s="39"/>
      <c r="D98" s="5"/>
      <c r="E98" s="5"/>
      <c r="F98" s="5"/>
      <c r="G98" s="5"/>
      <c r="H98" s="52"/>
      <c r="I98" s="5"/>
      <c r="J98" s="5"/>
      <c r="K98" s="52"/>
      <c r="L98" s="5"/>
      <c r="M98" s="5"/>
      <c r="N98" s="52"/>
    </row>
    <row r="99" spans="1:14" ht="37.5" x14ac:dyDescent="0.2">
      <c r="A99" s="25" t="s">
        <v>9</v>
      </c>
      <c r="B99" s="37" t="s">
        <v>42</v>
      </c>
      <c r="C99" s="40">
        <v>4231.7</v>
      </c>
      <c r="D99" s="15">
        <v>4571.3</v>
      </c>
      <c r="E99" s="15">
        <v>4830</v>
      </c>
      <c r="F99" s="15">
        <v>5023.2</v>
      </c>
      <c r="G99" s="15">
        <v>5047.3500000000004</v>
      </c>
      <c r="H99" s="56"/>
      <c r="I99" s="15">
        <v>5224.1279999999997</v>
      </c>
      <c r="J99" s="15">
        <v>5274.4807500000006</v>
      </c>
      <c r="K99" s="56"/>
      <c r="L99" s="15">
        <v>5485.3343999999997</v>
      </c>
      <c r="M99" s="15">
        <v>5590.949595000001</v>
      </c>
      <c r="N99" s="52"/>
    </row>
    <row r="100" spans="1:14" ht="56.25" x14ac:dyDescent="0.2">
      <c r="A100" s="25" t="s">
        <v>67</v>
      </c>
      <c r="B100" s="37" t="s">
        <v>44</v>
      </c>
      <c r="C100" s="40">
        <v>121.4</v>
      </c>
      <c r="D100" s="15">
        <v>104.57419512035435</v>
      </c>
      <c r="E100" s="15">
        <v>100.53208531456647</v>
      </c>
      <c r="F100" s="15">
        <v>100.8729388942774</v>
      </c>
      <c r="G100" s="15">
        <v>101.45631067961168</v>
      </c>
      <c r="H100" s="56"/>
      <c r="I100" s="15">
        <v>100.38610038610038</v>
      </c>
      <c r="J100" s="15">
        <v>100.96618357487924</v>
      </c>
      <c r="K100" s="56"/>
      <c r="L100" s="15">
        <v>100.67114093959732</v>
      </c>
      <c r="M100" s="15">
        <v>101.62991371045062</v>
      </c>
      <c r="N100" s="52"/>
    </row>
    <row r="101" spans="1:14" ht="18.75" x14ac:dyDescent="0.2">
      <c r="A101" s="6" t="s">
        <v>10</v>
      </c>
      <c r="B101" s="37" t="s">
        <v>8</v>
      </c>
      <c r="C101" s="40">
        <v>104</v>
      </c>
      <c r="D101" s="15">
        <v>103.3</v>
      </c>
      <c r="E101" s="15">
        <v>105.1</v>
      </c>
      <c r="F101" s="15">
        <v>103.1</v>
      </c>
      <c r="G101" s="15">
        <v>103</v>
      </c>
      <c r="H101" s="56"/>
      <c r="I101" s="15">
        <v>103.6</v>
      </c>
      <c r="J101" s="15">
        <v>103.5</v>
      </c>
      <c r="K101" s="56"/>
      <c r="L101" s="15">
        <v>104.3</v>
      </c>
      <c r="M101" s="15">
        <v>104.3</v>
      </c>
      <c r="N101" s="52"/>
    </row>
    <row r="102" spans="1:14" ht="37.5" x14ac:dyDescent="0.2">
      <c r="A102" s="25" t="s">
        <v>11</v>
      </c>
      <c r="B102" s="37" t="s">
        <v>42</v>
      </c>
      <c r="C102" s="40">
        <v>307896.3</v>
      </c>
      <c r="D102" s="15">
        <v>349129</v>
      </c>
      <c r="E102" s="15">
        <v>366585</v>
      </c>
      <c r="F102" s="15">
        <v>381248</v>
      </c>
      <c r="G102" s="15">
        <v>383081</v>
      </c>
      <c r="H102" s="56"/>
      <c r="I102" s="15">
        <f>F102*105/100</f>
        <v>400310.4</v>
      </c>
      <c r="J102" s="15">
        <f>G102*105.5/100</f>
        <v>404150.45500000002</v>
      </c>
      <c r="K102" s="56"/>
      <c r="L102" s="15">
        <f>I102*104/100</f>
        <v>416322.81599999999</v>
      </c>
      <c r="M102" s="15">
        <f>J102*105/100</f>
        <v>424357.97774999996</v>
      </c>
      <c r="N102" s="52"/>
    </row>
    <row r="103" spans="1:14" ht="56.25" x14ac:dyDescent="0.2">
      <c r="A103" s="25" t="s">
        <v>68</v>
      </c>
      <c r="B103" s="37" t="s">
        <v>44</v>
      </c>
      <c r="C103" s="40">
        <v>113.7</v>
      </c>
      <c r="D103" s="15">
        <f>D102/C102*100/D104*100</f>
        <v>109.13546593372186</v>
      </c>
      <c r="E103" s="15">
        <f>E102/D102*100/E104*100</f>
        <v>100.09520601316875</v>
      </c>
      <c r="F103" s="15">
        <f>F102/E102*100/F104*100</f>
        <v>100.38599506253667</v>
      </c>
      <c r="G103" s="15">
        <f>G102/E102*100/G104*100</f>
        <v>100.96609791680216</v>
      </c>
      <c r="H103" s="56"/>
      <c r="I103" s="15">
        <f>I102/F102*100/I104*100</f>
        <v>100.67114093959732</v>
      </c>
      <c r="J103" s="15">
        <f>J102/G102*100/J104*100</f>
        <v>101.24760076775432</v>
      </c>
      <c r="K103" s="56"/>
      <c r="L103" s="15">
        <f>L102/I102*100/L104*100</f>
        <v>100.09624639076034</v>
      </c>
      <c r="M103" s="15">
        <f>M102/J102*100/M104*100</f>
        <v>101.05871029836379</v>
      </c>
      <c r="N103" s="52"/>
    </row>
    <row r="104" spans="1:14" ht="18.75" x14ac:dyDescent="0.2">
      <c r="A104" s="6" t="s">
        <v>12</v>
      </c>
      <c r="B104" s="37" t="s">
        <v>8</v>
      </c>
      <c r="C104" s="40">
        <v>105.2</v>
      </c>
      <c r="D104" s="15">
        <v>103.9</v>
      </c>
      <c r="E104" s="15">
        <v>104.9</v>
      </c>
      <c r="F104" s="15">
        <v>103.6</v>
      </c>
      <c r="G104" s="15">
        <v>103.5</v>
      </c>
      <c r="H104" s="56"/>
      <c r="I104" s="15">
        <v>104.3</v>
      </c>
      <c r="J104" s="15">
        <v>104.2</v>
      </c>
      <c r="K104" s="56"/>
      <c r="L104" s="15">
        <v>103.9</v>
      </c>
      <c r="M104" s="15">
        <v>103.9</v>
      </c>
      <c r="N104" s="52"/>
    </row>
    <row r="105" spans="1:14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4" ht="18.75" x14ac:dyDescent="0.3">
      <c r="A106" s="45" t="s">
        <v>130</v>
      </c>
      <c r="B106" s="46"/>
      <c r="C106" s="46"/>
      <c r="D106" s="46"/>
      <c r="E106" s="47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 ht="18.75" x14ac:dyDescent="0.3">
      <c r="A107" s="48"/>
      <c r="B107" s="49"/>
      <c r="C107" s="49"/>
      <c r="D107" s="49"/>
      <c r="E107" s="49"/>
      <c r="F107" s="42"/>
      <c r="G107" s="42"/>
      <c r="H107" s="42"/>
      <c r="I107" s="42"/>
      <c r="J107" s="42"/>
      <c r="K107" s="42"/>
      <c r="L107" s="42"/>
      <c r="M107" s="42"/>
      <c r="N107" s="43"/>
    </row>
    <row r="108" spans="1:14" ht="18.75" x14ac:dyDescent="0.3">
      <c r="A108" s="50" t="s">
        <v>129</v>
      </c>
      <c r="B108" s="50"/>
      <c r="C108" s="50"/>
      <c r="D108" s="50"/>
      <c r="E108" s="50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 ht="18.75" x14ac:dyDescent="0.2">
      <c r="A109" s="60" t="s">
        <v>131</v>
      </c>
      <c r="B109" s="61"/>
      <c r="C109" s="61"/>
      <c r="D109" s="61"/>
      <c r="E109" s="61"/>
      <c r="F109" s="61"/>
      <c r="G109" s="62"/>
      <c r="H109" s="41"/>
      <c r="I109" s="41"/>
      <c r="J109" s="41"/>
      <c r="K109" s="41"/>
      <c r="L109" s="41"/>
      <c r="M109" s="41"/>
      <c r="N109" s="41"/>
    </row>
    <row r="110" spans="1:14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1:14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 x14ac:dyDescent="0.2">
      <c r="A113" s="41"/>
      <c r="B113" s="44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1:14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4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spans="1:14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</sheetData>
  <mergeCells count="12">
    <mergeCell ref="A109:G109"/>
    <mergeCell ref="A2:N2"/>
    <mergeCell ref="A3:N3"/>
    <mergeCell ref="A4:N4"/>
    <mergeCell ref="A5:A8"/>
    <mergeCell ref="B5:B8"/>
    <mergeCell ref="D6:D8"/>
    <mergeCell ref="E6:E8"/>
    <mergeCell ref="C6:C8"/>
    <mergeCell ref="F6:H6"/>
    <mergeCell ref="I6:K6"/>
    <mergeCell ref="L6:N6"/>
  </mergeCells>
  <phoneticPr fontId="2" type="noConversion"/>
  <pageMargins left="0.19685039370078741" right="0.19685039370078741" top="0.39370078740157483" bottom="0.19685039370078741" header="0" footer="0"/>
  <pageSetup paperSize="9" scale="49" fitToHeight="0" orientation="landscape" r:id="rId1"/>
  <headerFooter alignWithMargins="0"/>
  <rowBreaks count="2" manualBreakCount="2">
    <brk id="66" max="1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BikonyaUP</cp:lastModifiedBy>
  <cp:lastPrinted>2019-11-15T14:21:22Z</cp:lastPrinted>
  <dcterms:created xsi:type="dcterms:W3CDTF">2013-05-25T16:45:04Z</dcterms:created>
  <dcterms:modified xsi:type="dcterms:W3CDTF">2019-12-16T14:54:10Z</dcterms:modified>
</cp:coreProperties>
</file>