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2" sheetId="1" r:id="rId1"/>
  </sheets>
  <definedNames>
    <definedName name="_xlnm.Print_Titles" localSheetId="0">'Приложение_2'!$11:$14</definedName>
    <definedName name="_xlnm.Print_Area" localSheetId="0">'Приложение_2'!$A$1:$P$138</definedName>
  </definedNames>
  <calcPr fullCalcOnLoad="1"/>
</workbook>
</file>

<file path=xl/sharedStrings.xml><?xml version="1.0" encoding="utf-8"?>
<sst xmlns="http://schemas.openxmlformats.org/spreadsheetml/2006/main" count="266" uniqueCount="240">
  <si>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</si>
  <si>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</si>
  <si>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</si>
  <si>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</si>
  <si>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</si>
  <si>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</si>
  <si>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</si>
  <si>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</si>
  <si>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</si>
  <si>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</si>
  <si>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</si>
  <si>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</si>
  <si>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</si>
  <si>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</si>
  <si>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</si>
  <si>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</si>
  <si>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</si>
  <si>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</si>
  <si>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</si>
  <si>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</si>
  <si>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</si>
  <si>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</si>
  <si>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</si>
  <si>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</si>
  <si>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</si>
  <si>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</si>
  <si>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</si>
  <si>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</si>
  <si>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</si>
  <si>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</si>
  <si>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</si>
  <si>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</si>
  <si>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</si>
  <si>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</si>
  <si>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</si>
  <si>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</si>
  <si>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</si>
  <si>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</si>
  <si>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</si>
  <si>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</si>
  <si>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</si>
  <si>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</si>
  <si>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</si>
  <si>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</si>
  <si>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</si>
  <si>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</si>
  <si>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</si>
  <si>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</si>
  <si>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</si>
  <si>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</si>
  <si>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</si>
  <si>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</si>
  <si>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</si>
  <si>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</si>
  <si>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</si>
  <si>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</si>
  <si>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</si>
  <si>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</si>
  <si>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</si>
  <si>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</si>
  <si>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</si>
  <si>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</si>
  <si>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</si>
  <si>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</si>
  <si>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</si>
  <si>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</si>
  <si>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</si>
  <si>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</si>
  <si>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</si>
  <si>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</si>
  <si>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</si>
  <si>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</si>
  <si>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</si>
  <si>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</si>
  <si>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</si>
  <si>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</si>
  <si>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</si>
  <si>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</si>
  <si>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</si>
  <si>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</si>
  <si>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</si>
  <si>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</si>
  <si>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</si>
  <si>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</si>
  <si>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</si>
  <si>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</si>
  <si>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</si>
  <si>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</si>
  <si>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</si>
  <si>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</si>
  <si>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</si>
  <si>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</si>
  <si>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</si>
  <si>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</si>
  <si>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</si>
  <si>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</si>
  <si>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</si>
  <si>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</si>
  <si>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</si>
  <si>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</si>
  <si>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</si>
  <si>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</si>
  <si>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</si>
  <si>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</si>
  <si>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</si>
  <si>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</si>
  <si>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2 02 01003 00 0000 151</t>
  </si>
  <si>
    <t>Дотация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</si>
  <si>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</si>
  <si>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</si>
  <si>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</si>
  <si>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</si>
  <si>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</si>
  <si>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</si>
  <si>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</si>
  <si>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</si>
  <si>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</si>
  <si>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</si>
  <si>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</si>
  <si>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</si>
  <si>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</si>
  <si>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</si>
  <si>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</si>
  <si>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</si>
  <si>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</si>
  <si>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</si>
  <si>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</si>
  <si>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</si>
  <si>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</si>
  <si>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</si>
  <si>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</si>
  <si>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</si>
  <si>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</si>
  <si>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</si>
  <si>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</si>
  <si>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</si>
  <si>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</si>
  <si>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</si>
  <si>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</si>
  <si>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</si>
  <si>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</si>
  <si>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</si>
  <si>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(тыс. рублей)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</si>
  <si>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</si>
  <si>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</si>
  <si>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</si>
  <si>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</si>
  <si>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</si>
  <si>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</si>
  <si>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</si>
  <si>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</si>
  <si>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</si>
  <si>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</si>
  <si>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на социальную поддержку и социальное обслуживание детей- сирот и детей, оставшихся без попечения родителей, находящихся на воспитании в приемных семьях</t>
  </si>
  <si>
    <t>Субвенции бюджетам городских округов на финансовое обеспечение государственных полномочий Брянской области по выплате ежемесячных денежных средств на содержание и проезд ребенка опекуну (попечителю)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</si>
  <si>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</si>
  <si>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</si>
  <si>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Субвенции бюджетам городских  для осуществления отдельных государственных полномочий Брянской области в области охраны труда</t>
  </si>
  <si>
    <t>Субвенции бюджетам городских округов  по возмещению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</si>
  <si>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</si>
  <si>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</si>
  <si>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</si>
  <si>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</si>
  <si>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</si>
  <si>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</si>
  <si>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</si>
  <si>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1 05 01011 01 0000 110</t>
  </si>
  <si>
    <t>1 05 01021 01 0000 110</t>
  </si>
  <si>
    <t>1 05 01050 01 0000 110</t>
  </si>
  <si>
    <t>Минимальный налог, зачисляемый в бюджеты субъектов Российской Фдерации</t>
  </si>
  <si>
    <t>1 05 02010 02 0000 110</t>
  </si>
  <si>
    <t>1 05 03010 01 0000 110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</si>
  <si>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</si>
  <si>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</si>
  <si>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 в границах городских округов </t>
  </si>
  <si>
    <t>1 06 01000 00 0000 110</t>
  </si>
  <si>
    <t>1 06 01020 04 0000 110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</si>
  <si>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</si>
  <si>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</si>
  <si>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</si>
  <si>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</si>
  <si>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</si>
  <si>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для осуществления отдельных государственных полномочий Брянской области по орагнизации деятельности  административных комиссий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</si>
  <si>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</si>
  <si>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</si>
  <si>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</si>
  <si>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</si>
  <si>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</si>
  <si>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обеспечение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</si>
  <si>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</si>
  <si>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Сумма на      2013 год</t>
  </si>
  <si>
    <t xml:space="preserve">Государственная пошлина за выдачу разрешения на установку рекламной конструкции </t>
  </si>
  <si>
    <t>1 11 05012 04 0000 120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</si>
  <si>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</si>
  <si>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</si>
  <si>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</si>
  <si>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</si>
  <si>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</si>
  <si>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</si>
  <si>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</si>
  <si>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 веществ в водные объекты</t>
  </si>
  <si>
    <t>1 12 01040 01 0000 120</t>
  </si>
  <si>
    <t>Плата за размещение отходов производства и потребления</t>
  </si>
  <si>
    <t>тыс. рублей</t>
  </si>
  <si>
    <t>Прогнозируемые доходы бюджета  городского округа "город Клинцы Брянской области"</t>
  </si>
  <si>
    <t xml:space="preserve">на плановый период 2013 и 2014  годов </t>
  </si>
  <si>
    <t>Сумма на            2014 год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</si>
  <si>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</si>
  <si>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 xml:space="preserve">             "О внесении изменений и дополнений в решение Клинцовского городского Совета</t>
  </si>
  <si>
    <t xml:space="preserve">              народных депутатов от 14.12.2011 г. № 5-556" О бюджете городского округа  </t>
  </si>
  <si>
    <t xml:space="preserve">              Приложение 2 к решению Клинцовского городского</t>
  </si>
  <si>
    <t>Субвенции бюджетам городских округов по обеспечению жилыми помещениями  детей- сирот и детей, оставшихся без попечения родителей, а также лиц из их числа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</si>
  <si>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</si>
  <si>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</si>
  <si>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</si>
  <si>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</si>
  <si>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</si>
  <si>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</si>
  <si>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</si>
  <si>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</si>
  <si>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</si>
  <si>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</si>
  <si>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</si>
  <si>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содержание автомобильных дорог общего пользования местного значения</t>
  </si>
  <si>
    <t>Субсидии на организацию и проведение лагерей с дневным пребыванием на базе учреждений образований, физической культуры и спорта</t>
  </si>
  <si>
    <t xml:space="preserve"> </t>
  </si>
  <si>
    <t>ДЦП"Демографическое развитие Брянской области" (2011-2015 годы)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</si>
  <si>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</si>
  <si>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</si>
  <si>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</si>
  <si>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</si>
  <si>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ремонт автомобильных дорог общего пользования местного значения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</si>
  <si>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</si>
  <si>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</si>
  <si>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</si>
  <si>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</si>
  <si>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</t>
  </si>
  <si>
    <t>ДЦП "Развитие образования Брянской области" (2009-2015 годы)</t>
  </si>
  <si>
    <t xml:space="preserve">             "город Клинцы Брянской области" на 2012 год и на плановый период 2013 и 2014 годов"</t>
  </si>
  <si>
    <t xml:space="preserve">              Совета народных депутатов от 27.06.2012 г. №  5-669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</si>
</sst>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1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4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18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2" fontId="7" fillId="0" borderId="0" xfId="0" applyNumberFormat="1" applyFont="1" applyFill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horizontal="justify"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justify" vertical="top" wrapText="1"/>
    </xf>
    <xf numFmtId="2" fontId="7" fillId="0" borderId="2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top" wrapText="1"/>
    </xf>
    <xf numFmtId="180" fontId="11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justify" wrapText="1"/>
    </xf>
    <xf numFmtId="0" fontId="8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top" wrapText="1"/>
    </xf>
    <xf numFmtId="180" fontId="9" fillId="0" borderId="2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justify" vertical="top" wrapText="1"/>
    </xf>
    <xf numFmtId="2" fontId="6" fillId="0" borderId="2" xfId="0" applyNumberFormat="1" applyFont="1" applyFill="1" applyBorder="1" applyAlignment="1">
      <alignment horizontal="center" vertical="center"/>
    </xf>
    <xf numFmtId="180" fontId="8" fillId="0" borderId="2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top" wrapText="1"/>
    </xf>
    <xf numFmtId="187" fontId="7" fillId="0" borderId="1" xfId="0" applyNumberFormat="1" applyFont="1" applyFill="1" applyBorder="1" applyAlignment="1">
      <alignment horizontal="center" vertical="center"/>
    </xf>
    <xf numFmtId="187" fontId="6" fillId="0" borderId="1" xfId="0" applyNumberFormat="1" applyFont="1" applyFill="1" applyBorder="1" applyAlignment="1">
      <alignment horizontal="center" vertical="center"/>
    </xf>
    <xf numFmtId="187" fontId="7" fillId="0" borderId="1" xfId="0" applyNumberFormat="1" applyFont="1" applyFill="1" applyBorder="1" applyAlignment="1">
      <alignment/>
    </xf>
    <xf numFmtId="187" fontId="6" fillId="0" borderId="3" xfId="0" applyNumberFormat="1" applyFont="1" applyFill="1" applyBorder="1" applyAlignment="1">
      <alignment horizontal="center" vertical="center"/>
    </xf>
    <xf numFmtId="187" fontId="7" fillId="0" borderId="3" xfId="0" applyNumberFormat="1" applyFont="1" applyFill="1" applyBorder="1" applyAlignment="1">
      <alignment horizontal="center" vertical="center"/>
    </xf>
    <xf numFmtId="187" fontId="6" fillId="0" borderId="1" xfId="0" applyNumberFormat="1" applyFont="1" applyFill="1" applyBorder="1" applyAlignment="1">
      <alignment/>
    </xf>
    <xf numFmtId="187" fontId="6" fillId="0" borderId="2" xfId="0" applyNumberFormat="1" applyFont="1" applyFill="1" applyBorder="1" applyAlignment="1">
      <alignment horizontal="center" vertical="center"/>
    </xf>
    <xf numFmtId="187" fontId="7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187" fontId="1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horizontal="left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1"/>
  <sheetViews>
    <sheetView tabSelected="1" view="pageBreakPreview" zoomScaleSheetLayoutView="100" workbookViewId="0" topLeftCell="A1">
      <selection activeCell="B5" sqref="B5:P5"/>
    </sheetView>
  </sheetViews>
  <sheetFormatPr defaultColWidth="9.140625" defaultRowHeight="12.75"/>
  <cols>
    <col min="1" max="1" width="24.140625" style="42" customWidth="1"/>
    <col min="2" max="2" width="57.2812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2" width="18.00390625" style="1" hidden="1" customWidth="1"/>
    <col min="13" max="13" width="17.57421875" style="1" customWidth="1"/>
    <col min="14" max="15" width="17.8515625" style="1" hidden="1" customWidth="1"/>
    <col min="16" max="16" width="16.28125" style="2" customWidth="1"/>
    <col min="17" max="16384" width="9.140625" style="2" customWidth="1"/>
  </cols>
  <sheetData>
    <row r="1" spans="2:15" ht="18">
      <c r="B1" s="85"/>
      <c r="C1" s="86"/>
      <c r="D1" s="86"/>
      <c r="E1" s="86"/>
      <c r="F1" s="86"/>
      <c r="G1" s="86"/>
      <c r="H1" s="86"/>
      <c r="I1" s="86"/>
      <c r="J1" s="87"/>
      <c r="K1" s="87"/>
      <c r="L1" s="87"/>
      <c r="M1" s="87"/>
      <c r="N1" s="87"/>
      <c r="O1" s="2"/>
    </row>
    <row r="2" spans="1:18" ht="15.75" customHeight="1">
      <c r="A2" s="43"/>
      <c r="B2" s="80" t="s">
        <v>210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2"/>
      <c r="R2" s="12"/>
    </row>
    <row r="3" spans="1:18" ht="15.75" customHeight="1">
      <c r="A3" s="43"/>
      <c r="B3" s="93" t="s">
        <v>239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57"/>
      <c r="R3" s="57"/>
    </row>
    <row r="4" spans="1:18" ht="18.75" customHeight="1">
      <c r="A4" s="41"/>
      <c r="B4" s="81" t="s">
        <v>208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52"/>
      <c r="R4" s="52"/>
    </row>
    <row r="5" spans="1:18" ht="17.25" customHeight="1">
      <c r="A5" s="41"/>
      <c r="B5" s="80" t="s">
        <v>209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53"/>
      <c r="R5" s="53"/>
    </row>
    <row r="6" spans="1:18" ht="18.75" customHeight="1">
      <c r="A6" s="41"/>
      <c r="B6" s="81" t="s">
        <v>238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52"/>
      <c r="R6" s="52"/>
    </row>
    <row r="7" spans="1:18" ht="18.75" customHeight="1">
      <c r="A7" s="4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52"/>
      <c r="R7" s="52"/>
    </row>
    <row r="8" spans="1:18" ht="18">
      <c r="A8" s="41"/>
      <c r="B8" s="13"/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6"/>
      <c r="Q8" s="16"/>
      <c r="R8" s="16"/>
    </row>
    <row r="9" spans="1:18" ht="18" customHeight="1">
      <c r="A9" s="82" t="s">
        <v>204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6"/>
      <c r="R9" s="16"/>
    </row>
    <row r="10" spans="1:18" ht="18.75" customHeight="1">
      <c r="A10" s="82" t="s">
        <v>205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16"/>
      <c r="R10" s="16"/>
    </row>
    <row r="11" spans="1:18" ht="18">
      <c r="A11" s="44"/>
      <c r="B11" s="1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91" t="s">
        <v>142</v>
      </c>
      <c r="O11" s="91"/>
      <c r="P11" s="54" t="s">
        <v>203</v>
      </c>
      <c r="Q11" s="16"/>
      <c r="R11" s="16"/>
    </row>
    <row r="12" spans="1:18" ht="18.75" customHeight="1">
      <c r="A12" s="83" t="s">
        <v>0</v>
      </c>
      <c r="B12" s="83" t="s">
        <v>1</v>
      </c>
      <c r="C12" s="18"/>
      <c r="D12" s="18"/>
      <c r="E12" s="18"/>
      <c r="F12" s="18"/>
      <c r="G12" s="19"/>
      <c r="H12" s="20">
        <v>39707</v>
      </c>
      <c r="I12" s="20">
        <v>39716</v>
      </c>
      <c r="J12" s="83" t="s">
        <v>190</v>
      </c>
      <c r="K12" s="83"/>
      <c r="L12" s="83"/>
      <c r="M12" s="83"/>
      <c r="N12" s="83"/>
      <c r="O12" s="83"/>
      <c r="P12" s="88" t="s">
        <v>206</v>
      </c>
      <c r="Q12" s="21"/>
      <c r="R12" s="16"/>
    </row>
    <row r="13" spans="1:18" ht="18.75" customHeight="1">
      <c r="A13" s="83"/>
      <c r="B13" s="83"/>
      <c r="C13" s="84" t="s">
        <v>2</v>
      </c>
      <c r="D13" s="84"/>
      <c r="E13" s="84"/>
      <c r="F13" s="84"/>
      <c r="G13" s="83" t="s">
        <v>131</v>
      </c>
      <c r="H13" s="83" t="s">
        <v>139</v>
      </c>
      <c r="I13" s="83" t="s">
        <v>140</v>
      </c>
      <c r="J13" s="83"/>
      <c r="K13" s="83"/>
      <c r="L13" s="83"/>
      <c r="M13" s="83"/>
      <c r="N13" s="83"/>
      <c r="O13" s="83"/>
      <c r="P13" s="89"/>
      <c r="Q13" s="21"/>
      <c r="R13" s="16"/>
    </row>
    <row r="14" spans="1:18" ht="31.5" customHeight="1">
      <c r="A14" s="83"/>
      <c r="B14" s="83"/>
      <c r="C14" s="22" t="s">
        <v>3</v>
      </c>
      <c r="D14" s="22" t="s">
        <v>4</v>
      </c>
      <c r="E14" s="22" t="s">
        <v>5</v>
      </c>
      <c r="F14" s="22"/>
      <c r="G14" s="83"/>
      <c r="H14" s="83"/>
      <c r="I14" s="83"/>
      <c r="J14" s="83"/>
      <c r="K14" s="83"/>
      <c r="L14" s="83"/>
      <c r="M14" s="83"/>
      <c r="N14" s="83"/>
      <c r="O14" s="83"/>
      <c r="P14" s="90"/>
      <c r="Q14" s="21"/>
      <c r="R14" s="16"/>
    </row>
    <row r="15" spans="1:18" s="3" customFormat="1" ht="18" customHeight="1">
      <c r="A15" s="45" t="s">
        <v>6</v>
      </c>
      <c r="B15" s="24" t="s">
        <v>7</v>
      </c>
      <c r="C15" s="25" t="e">
        <f>C17+C23+C34+C44+#REF!+C53+C65+C78</f>
        <v>#REF!</v>
      </c>
      <c r="D15" s="25" t="e">
        <f>D17+D23+D34+D44+#REF!+D53+D65+D78</f>
        <v>#REF!</v>
      </c>
      <c r="E15" s="25" t="e">
        <f>E17+E23+E34+E44+#REF!+E53+E65+E78</f>
        <v>#REF!</v>
      </c>
      <c r="F15" s="25" t="e">
        <f>F17+F23+F34+F44+#REF!+F53+F65+F78</f>
        <v>#REF!</v>
      </c>
      <c r="G15" s="26" t="e">
        <f>G16+G23+G34+G44+#REF!+G53+G65+G71+G78</f>
        <v>#REF!</v>
      </c>
      <c r="H15" s="26" t="e">
        <f>H16+H23+H34+H44+#REF!+H53+H65+H71+H78</f>
        <v>#REF!</v>
      </c>
      <c r="I15" s="26" t="e">
        <f>I16+I23+I34+I44+#REF!+I53+I65+I71+I78</f>
        <v>#REF!</v>
      </c>
      <c r="J15" s="38" t="e">
        <f>J16+J23+J34+J44+#REF!+J53+J65+J71+J78</f>
        <v>#REF!</v>
      </c>
      <c r="K15" s="38" t="e">
        <f>K16+K23+K34+K44+#REF!+K53+K65+K71+K78</f>
        <v>#REF!</v>
      </c>
      <c r="L15" s="38" t="e">
        <f>L16+L23+L34+L44+#REF!+L53+L65+L71+L78</f>
        <v>#REF!</v>
      </c>
      <c r="M15" s="68">
        <f>M16+M23+M34+M44+M53+M65+M71+M78+M50</f>
        <v>325204.10000000003</v>
      </c>
      <c r="N15" s="68" t="e">
        <f>N16+N23+N34+N44+#REF!+N53+N65+N71+N78</f>
        <v>#REF!</v>
      </c>
      <c r="O15" s="68" t="e">
        <f>O16+O23+O34+O44+#REF!+O53+O65+O71+O78</f>
        <v>#REF!</v>
      </c>
      <c r="P15" s="68">
        <f>P16+P23+P34+P44+P53+P65+P71+P78+P50</f>
        <v>350585.3</v>
      </c>
      <c r="Q15" s="23"/>
      <c r="R15" s="23"/>
    </row>
    <row r="16" spans="1:18" ht="30.75" customHeight="1">
      <c r="A16" s="45" t="s">
        <v>8</v>
      </c>
      <c r="B16" s="24" t="s">
        <v>9</v>
      </c>
      <c r="C16" s="25" t="e">
        <f aca="true" t="shared" si="0" ref="C16:P16">C17</f>
        <v>#REF!</v>
      </c>
      <c r="D16" s="25" t="e">
        <f t="shared" si="0"/>
        <v>#REF!</v>
      </c>
      <c r="E16" s="25" t="e">
        <f t="shared" si="0"/>
        <v>#REF!</v>
      </c>
      <c r="F16" s="25" t="e">
        <f t="shared" si="0"/>
        <v>#REF!</v>
      </c>
      <c r="G16" s="19" t="e">
        <f t="shared" si="0"/>
        <v>#REF!</v>
      </c>
      <c r="H16" s="19" t="e">
        <f t="shared" si="0"/>
        <v>#REF!</v>
      </c>
      <c r="I16" s="19" t="e">
        <f t="shared" si="0"/>
        <v>#REF!</v>
      </c>
      <c r="J16" s="39" t="e">
        <f t="shared" si="0"/>
        <v>#REF!</v>
      </c>
      <c r="K16" s="39" t="e">
        <f t="shared" si="0"/>
        <v>#REF!</v>
      </c>
      <c r="L16" s="39" t="e">
        <f t="shared" si="0"/>
        <v>#REF!</v>
      </c>
      <c r="M16" s="68">
        <f t="shared" si="0"/>
        <v>190860</v>
      </c>
      <c r="N16" s="68" t="e">
        <f t="shared" si="0"/>
        <v>#REF!</v>
      </c>
      <c r="O16" s="68" t="e">
        <f t="shared" si="0"/>
        <v>#REF!</v>
      </c>
      <c r="P16" s="68">
        <f t="shared" si="0"/>
        <v>210695</v>
      </c>
      <c r="Q16" s="16"/>
      <c r="R16" s="16"/>
    </row>
    <row r="17" spans="1:18" ht="21.75" customHeight="1">
      <c r="A17" s="45" t="s">
        <v>10</v>
      </c>
      <c r="B17" s="24" t="s">
        <v>11</v>
      </c>
      <c r="C17" s="25" t="e">
        <f>C18+#REF!+#REF!+#REF!+C22</f>
        <v>#REF!</v>
      </c>
      <c r="D17" s="25" t="e">
        <f>D18+#REF!+#REF!+#REF!+D22</f>
        <v>#REF!</v>
      </c>
      <c r="E17" s="25" t="e">
        <f>E18+#REF!+#REF!+#REF!+E22</f>
        <v>#REF!</v>
      </c>
      <c r="F17" s="25" t="e">
        <f>F18+#REF!+#REF!+#REF!+F22</f>
        <v>#REF!</v>
      </c>
      <c r="G17" s="19" t="e">
        <f>G18+#REF!+#REF!+#REF!+G22</f>
        <v>#REF!</v>
      </c>
      <c r="H17" s="19" t="e">
        <f>H18+#REF!+#REF!+#REF!+H22</f>
        <v>#REF!</v>
      </c>
      <c r="I17" s="19" t="e">
        <f>I18+#REF!+#REF!+#REF!+I22</f>
        <v>#REF!</v>
      </c>
      <c r="J17" s="39" t="e">
        <f>J18+#REF!+#REF!+#REF!+J22</f>
        <v>#REF!</v>
      </c>
      <c r="K17" s="39" t="e">
        <f>K18+#REF!+#REF!+#REF!+K22</f>
        <v>#REF!</v>
      </c>
      <c r="L17" s="39" t="e">
        <f>L18+#REF!+#REF!+#REF!+L22</f>
        <v>#REF!</v>
      </c>
      <c r="M17" s="68">
        <f>M18+M19+M20+M21</f>
        <v>190860</v>
      </c>
      <c r="N17" s="68" t="e">
        <f>N18+#REF!+#REF!+#REF!+N22</f>
        <v>#REF!</v>
      </c>
      <c r="O17" s="68" t="e">
        <f>O18+#REF!+#REF!+#REF!+O22</f>
        <v>#REF!</v>
      </c>
      <c r="P17" s="68">
        <f>P18+P19+P20+P21</f>
        <v>210695</v>
      </c>
      <c r="Q17" s="16"/>
      <c r="R17" s="16"/>
    </row>
    <row r="18" spans="1:18" ht="87.75" customHeight="1">
      <c r="A18" s="46" t="s">
        <v>12</v>
      </c>
      <c r="B18" s="63" t="s">
        <v>212</v>
      </c>
      <c r="C18" s="25">
        <v>40</v>
      </c>
      <c r="D18" s="25">
        <v>30</v>
      </c>
      <c r="E18" s="25">
        <v>30</v>
      </c>
      <c r="F18" s="25">
        <v>30</v>
      </c>
      <c r="G18" s="26">
        <v>260</v>
      </c>
      <c r="H18" s="26">
        <v>210</v>
      </c>
      <c r="I18" s="26">
        <v>152</v>
      </c>
      <c r="J18" s="38">
        <v>306</v>
      </c>
      <c r="K18" s="38">
        <v>259</v>
      </c>
      <c r="L18" s="38">
        <v>180</v>
      </c>
      <c r="M18" s="69">
        <v>187758</v>
      </c>
      <c r="N18" s="69"/>
      <c r="O18" s="69"/>
      <c r="P18" s="69">
        <v>207270</v>
      </c>
      <c r="Q18" s="16"/>
      <c r="R18" s="16"/>
    </row>
    <row r="19" spans="1:18" ht="128.25" customHeight="1">
      <c r="A19" s="46" t="s">
        <v>13</v>
      </c>
      <c r="B19" s="27" t="s">
        <v>213</v>
      </c>
      <c r="C19" s="25"/>
      <c r="D19" s="25"/>
      <c r="E19" s="25"/>
      <c r="F19" s="25"/>
      <c r="G19" s="26"/>
      <c r="H19" s="26"/>
      <c r="I19" s="26"/>
      <c r="J19" s="38"/>
      <c r="K19" s="38"/>
      <c r="L19" s="38"/>
      <c r="M19" s="69">
        <v>2908</v>
      </c>
      <c r="N19" s="69"/>
      <c r="O19" s="69"/>
      <c r="P19" s="69">
        <v>3210</v>
      </c>
      <c r="Q19" s="16"/>
      <c r="R19" s="16"/>
    </row>
    <row r="20" spans="1:18" ht="57.75" customHeight="1">
      <c r="A20" s="46" t="s">
        <v>14</v>
      </c>
      <c r="B20" s="29" t="s">
        <v>214</v>
      </c>
      <c r="C20" s="18">
        <v>13900</v>
      </c>
      <c r="D20" s="18">
        <v>17300</v>
      </c>
      <c r="E20" s="18">
        <v>17300</v>
      </c>
      <c r="F20" s="18">
        <v>18303</v>
      </c>
      <c r="G20" s="19">
        <v>86130</v>
      </c>
      <c r="H20" s="19">
        <v>105408</v>
      </c>
      <c r="I20" s="19">
        <v>75294</v>
      </c>
      <c r="J20" s="39">
        <v>100146</v>
      </c>
      <c r="K20" s="39">
        <v>127796</v>
      </c>
      <c r="L20" s="39">
        <v>91299</v>
      </c>
      <c r="M20" s="69">
        <v>29</v>
      </c>
      <c r="N20" s="69"/>
      <c r="O20" s="69"/>
      <c r="P20" s="69">
        <v>32</v>
      </c>
      <c r="Q20" s="16"/>
      <c r="R20" s="16"/>
    </row>
    <row r="21" spans="1:18" ht="102" customHeight="1">
      <c r="A21" s="46" t="s">
        <v>15</v>
      </c>
      <c r="B21" s="29" t="s">
        <v>215</v>
      </c>
      <c r="C21" s="18">
        <v>90</v>
      </c>
      <c r="D21" s="18">
        <v>90</v>
      </c>
      <c r="E21" s="18">
        <v>90</v>
      </c>
      <c r="F21" s="18">
        <v>80</v>
      </c>
      <c r="G21" s="19">
        <v>1050</v>
      </c>
      <c r="H21" s="19">
        <v>900</v>
      </c>
      <c r="I21" s="19">
        <v>640</v>
      </c>
      <c r="J21" s="39">
        <v>1220</v>
      </c>
      <c r="K21" s="39">
        <v>1100</v>
      </c>
      <c r="L21" s="39">
        <v>780</v>
      </c>
      <c r="M21" s="69">
        <v>165</v>
      </c>
      <c r="N21" s="69"/>
      <c r="O21" s="69"/>
      <c r="P21" s="69">
        <v>183</v>
      </c>
      <c r="Q21" s="16"/>
      <c r="R21" s="16"/>
    </row>
    <row r="22" spans="1:18" ht="11.25" customHeight="1" hidden="1">
      <c r="A22" s="45" t="s">
        <v>16</v>
      </c>
      <c r="B22" s="24" t="s">
        <v>17</v>
      </c>
      <c r="C22" s="25">
        <v>3</v>
      </c>
      <c r="D22" s="25">
        <v>3</v>
      </c>
      <c r="E22" s="25">
        <v>5</v>
      </c>
      <c r="F22" s="25">
        <v>4</v>
      </c>
      <c r="G22" s="19">
        <v>3</v>
      </c>
      <c r="H22" s="19">
        <v>1</v>
      </c>
      <c r="I22" s="19">
        <v>1</v>
      </c>
      <c r="J22" s="39">
        <v>3</v>
      </c>
      <c r="K22" s="39">
        <v>1</v>
      </c>
      <c r="L22" s="39">
        <v>1</v>
      </c>
      <c r="M22" s="68"/>
      <c r="N22" s="68">
        <v>1</v>
      </c>
      <c r="O22" s="68">
        <v>1</v>
      </c>
      <c r="P22" s="70"/>
      <c r="Q22" s="16"/>
      <c r="R22" s="16"/>
    </row>
    <row r="23" spans="1:18" ht="19.5" customHeight="1">
      <c r="A23" s="45" t="s">
        <v>18</v>
      </c>
      <c r="B23" s="24" t="s">
        <v>19</v>
      </c>
      <c r="C23" s="25">
        <f>C30+C24</f>
        <v>3790</v>
      </c>
      <c r="D23" s="25">
        <f>D30+D24</f>
        <v>4440</v>
      </c>
      <c r="E23" s="25">
        <f>E30+E24</f>
        <v>4600</v>
      </c>
      <c r="F23" s="25">
        <f>F30+F24</f>
        <v>6061</v>
      </c>
      <c r="G23" s="19">
        <f aca="true" t="shared" si="1" ref="G23:O23">G24+G30+G32</f>
        <v>53904.2</v>
      </c>
      <c r="H23" s="19">
        <f t="shared" si="1"/>
        <v>50411</v>
      </c>
      <c r="I23" s="19">
        <f t="shared" si="1"/>
        <v>50411</v>
      </c>
      <c r="J23" s="39">
        <f t="shared" si="1"/>
        <v>57282.6</v>
      </c>
      <c r="K23" s="39">
        <f t="shared" si="1"/>
        <v>54443</v>
      </c>
      <c r="L23" s="39">
        <f t="shared" si="1"/>
        <v>54443</v>
      </c>
      <c r="M23" s="68">
        <f>M24+M30+M32</f>
        <v>92138</v>
      </c>
      <c r="N23" s="68">
        <f t="shared" si="1"/>
        <v>58254</v>
      </c>
      <c r="O23" s="68">
        <f t="shared" si="1"/>
        <v>58254</v>
      </c>
      <c r="P23" s="68">
        <f>P24+P30+P32</f>
        <v>96939</v>
      </c>
      <c r="Q23" s="16"/>
      <c r="R23" s="16"/>
    </row>
    <row r="24" spans="1:18" ht="39.75" customHeight="1">
      <c r="A24" s="55" t="s">
        <v>20</v>
      </c>
      <c r="B24" s="56" t="s">
        <v>21</v>
      </c>
      <c r="C24" s="25">
        <f aca="true" t="shared" si="2" ref="C24:N24">C25+C27</f>
        <v>0</v>
      </c>
      <c r="D24" s="25">
        <f t="shared" si="2"/>
        <v>0</v>
      </c>
      <c r="E24" s="25">
        <f t="shared" si="2"/>
        <v>0</v>
      </c>
      <c r="F24" s="25">
        <f t="shared" si="2"/>
        <v>0</v>
      </c>
      <c r="G24" s="19">
        <f t="shared" si="2"/>
        <v>29534.2</v>
      </c>
      <c r="H24" s="19">
        <f t="shared" si="2"/>
        <v>28750</v>
      </c>
      <c r="I24" s="19">
        <f>I25+I27</f>
        <v>28750</v>
      </c>
      <c r="J24" s="39">
        <f t="shared" si="2"/>
        <v>31377.6</v>
      </c>
      <c r="K24" s="39">
        <f>K25+K27</f>
        <v>31050</v>
      </c>
      <c r="L24" s="39">
        <f>L25+L27</f>
        <v>31050</v>
      </c>
      <c r="M24" s="68">
        <f>M25+M27+M29</f>
        <v>49278</v>
      </c>
      <c r="N24" s="68">
        <f t="shared" si="2"/>
        <v>33224</v>
      </c>
      <c r="O24" s="68">
        <f>O25+O27</f>
        <v>33224</v>
      </c>
      <c r="P24" s="68">
        <f>P25+P27+P29</f>
        <v>51742</v>
      </c>
      <c r="Q24" s="16"/>
      <c r="R24" s="16"/>
    </row>
    <row r="25" spans="1:18" ht="46.5" customHeight="1">
      <c r="A25" s="55" t="s">
        <v>22</v>
      </c>
      <c r="B25" s="56" t="s">
        <v>23</v>
      </c>
      <c r="C25" s="25"/>
      <c r="D25" s="25"/>
      <c r="E25" s="25"/>
      <c r="F25" s="25"/>
      <c r="G25" s="26">
        <v>17681.2</v>
      </c>
      <c r="H25" s="26">
        <v>18600</v>
      </c>
      <c r="I25" s="26">
        <v>18600</v>
      </c>
      <c r="J25" s="38">
        <v>18782.6</v>
      </c>
      <c r="K25" s="38">
        <v>20180</v>
      </c>
      <c r="L25" s="38">
        <v>20180</v>
      </c>
      <c r="M25" s="68">
        <f>M26</f>
        <v>29916</v>
      </c>
      <c r="N25" s="68">
        <v>21600</v>
      </c>
      <c r="O25" s="68">
        <v>21600</v>
      </c>
      <c r="P25" s="68">
        <f>P26</f>
        <v>31412</v>
      </c>
      <c r="Q25" s="16"/>
      <c r="R25" s="16"/>
    </row>
    <row r="26" spans="1:18" ht="43.5" customHeight="1">
      <c r="A26" s="47" t="s">
        <v>166</v>
      </c>
      <c r="B26" s="28" t="s">
        <v>23</v>
      </c>
      <c r="C26" s="18"/>
      <c r="D26" s="18"/>
      <c r="E26" s="18"/>
      <c r="F26" s="18"/>
      <c r="G26" s="19"/>
      <c r="H26" s="19"/>
      <c r="I26" s="19"/>
      <c r="J26" s="39"/>
      <c r="K26" s="39"/>
      <c r="L26" s="39"/>
      <c r="M26" s="69">
        <v>29916</v>
      </c>
      <c r="N26" s="69"/>
      <c r="O26" s="69"/>
      <c r="P26" s="69">
        <v>31412</v>
      </c>
      <c r="Q26" s="16"/>
      <c r="R26" s="16"/>
    </row>
    <row r="27" spans="1:18" ht="55.5" customHeight="1">
      <c r="A27" s="55" t="s">
        <v>24</v>
      </c>
      <c r="B27" s="56" t="s">
        <v>143</v>
      </c>
      <c r="C27" s="25"/>
      <c r="D27" s="25"/>
      <c r="E27" s="25"/>
      <c r="F27" s="25"/>
      <c r="G27" s="26">
        <v>11853</v>
      </c>
      <c r="H27" s="26">
        <v>10150</v>
      </c>
      <c r="I27" s="26">
        <v>10150</v>
      </c>
      <c r="J27" s="38">
        <v>12595</v>
      </c>
      <c r="K27" s="38">
        <v>10870</v>
      </c>
      <c r="L27" s="38">
        <v>10870</v>
      </c>
      <c r="M27" s="68">
        <f>M28</f>
        <v>16173</v>
      </c>
      <c r="N27" s="68">
        <v>11624</v>
      </c>
      <c r="O27" s="68">
        <v>11624</v>
      </c>
      <c r="P27" s="68">
        <f>P28</f>
        <v>16981</v>
      </c>
      <c r="Q27" s="16"/>
      <c r="R27" s="16"/>
    </row>
    <row r="28" spans="1:18" ht="50.25" customHeight="1">
      <c r="A28" s="47" t="s">
        <v>167</v>
      </c>
      <c r="B28" s="28" t="s">
        <v>143</v>
      </c>
      <c r="C28" s="18"/>
      <c r="D28" s="18"/>
      <c r="E28" s="18"/>
      <c r="F28" s="18"/>
      <c r="G28" s="19"/>
      <c r="H28" s="19"/>
      <c r="I28" s="19"/>
      <c r="J28" s="39"/>
      <c r="K28" s="39"/>
      <c r="L28" s="39"/>
      <c r="M28" s="69">
        <v>16173</v>
      </c>
      <c r="N28" s="69"/>
      <c r="O28" s="69"/>
      <c r="P28" s="69">
        <v>16981</v>
      </c>
      <c r="Q28" s="16"/>
      <c r="R28" s="16"/>
    </row>
    <row r="29" spans="1:18" ht="42.75" customHeight="1">
      <c r="A29" s="59" t="s">
        <v>168</v>
      </c>
      <c r="B29" s="56" t="s">
        <v>169</v>
      </c>
      <c r="C29" s="25"/>
      <c r="D29" s="25"/>
      <c r="E29" s="25"/>
      <c r="F29" s="25"/>
      <c r="G29" s="26"/>
      <c r="H29" s="26"/>
      <c r="I29" s="26"/>
      <c r="J29" s="38"/>
      <c r="K29" s="38"/>
      <c r="L29" s="38"/>
      <c r="M29" s="68">
        <v>3189</v>
      </c>
      <c r="N29" s="68"/>
      <c r="O29" s="68"/>
      <c r="P29" s="68">
        <v>3349</v>
      </c>
      <c r="Q29" s="16"/>
      <c r="R29" s="16"/>
    </row>
    <row r="30" spans="1:18" ht="33.75" customHeight="1">
      <c r="A30" s="45" t="s">
        <v>25</v>
      </c>
      <c r="B30" s="24" t="s">
        <v>26</v>
      </c>
      <c r="C30" s="25">
        <v>3790</v>
      </c>
      <c r="D30" s="25">
        <v>4440</v>
      </c>
      <c r="E30" s="25">
        <v>4600</v>
      </c>
      <c r="F30" s="25">
        <v>6061</v>
      </c>
      <c r="G30" s="26">
        <v>24368</v>
      </c>
      <c r="H30" s="26">
        <v>21659</v>
      </c>
      <c r="I30" s="26">
        <v>21659</v>
      </c>
      <c r="J30" s="39">
        <v>25903</v>
      </c>
      <c r="K30" s="39">
        <v>23391</v>
      </c>
      <c r="L30" s="39">
        <v>23391</v>
      </c>
      <c r="M30" s="68">
        <f>M31</f>
        <v>42846</v>
      </c>
      <c r="N30" s="69">
        <v>25028</v>
      </c>
      <c r="O30" s="69">
        <v>25028</v>
      </c>
      <c r="P30" s="68">
        <f>P31</f>
        <v>45182</v>
      </c>
      <c r="Q30" s="16"/>
      <c r="R30" s="16"/>
    </row>
    <row r="31" spans="1:18" ht="33.75" customHeight="1">
      <c r="A31" s="46" t="s">
        <v>170</v>
      </c>
      <c r="B31" s="29" t="s">
        <v>26</v>
      </c>
      <c r="C31" s="25"/>
      <c r="D31" s="25"/>
      <c r="E31" s="25"/>
      <c r="F31" s="25"/>
      <c r="G31" s="26"/>
      <c r="H31" s="26"/>
      <c r="I31" s="26"/>
      <c r="J31" s="39"/>
      <c r="K31" s="39"/>
      <c r="L31" s="39"/>
      <c r="M31" s="69">
        <v>42846</v>
      </c>
      <c r="N31" s="71"/>
      <c r="O31" s="69"/>
      <c r="P31" s="69">
        <v>45182</v>
      </c>
      <c r="Q31" s="16"/>
      <c r="R31" s="16"/>
    </row>
    <row r="32" spans="1:18" ht="18">
      <c r="A32" s="45" t="s">
        <v>27</v>
      </c>
      <c r="B32" s="24" t="s">
        <v>28</v>
      </c>
      <c r="C32" s="25"/>
      <c r="D32" s="25"/>
      <c r="E32" s="25"/>
      <c r="F32" s="25"/>
      <c r="G32" s="26">
        <v>2</v>
      </c>
      <c r="H32" s="26">
        <v>2</v>
      </c>
      <c r="I32" s="26">
        <v>2</v>
      </c>
      <c r="J32" s="39">
        <v>2</v>
      </c>
      <c r="K32" s="39">
        <v>2</v>
      </c>
      <c r="L32" s="39">
        <v>2</v>
      </c>
      <c r="M32" s="68">
        <f>M33</f>
        <v>14</v>
      </c>
      <c r="N32" s="71">
        <v>2</v>
      </c>
      <c r="O32" s="69">
        <v>2</v>
      </c>
      <c r="P32" s="68">
        <f>P33</f>
        <v>15</v>
      </c>
      <c r="Q32" s="16"/>
      <c r="R32" s="16"/>
    </row>
    <row r="33" spans="1:18" ht="16.5" customHeight="1">
      <c r="A33" s="46" t="s">
        <v>171</v>
      </c>
      <c r="B33" s="29" t="s">
        <v>28</v>
      </c>
      <c r="C33" s="18"/>
      <c r="D33" s="18"/>
      <c r="E33" s="18"/>
      <c r="F33" s="18"/>
      <c r="G33" s="19"/>
      <c r="H33" s="19"/>
      <c r="I33" s="19"/>
      <c r="J33" s="39"/>
      <c r="K33" s="39"/>
      <c r="L33" s="39"/>
      <c r="M33" s="69">
        <v>14</v>
      </c>
      <c r="N33" s="71"/>
      <c r="O33" s="69"/>
      <c r="P33" s="69">
        <v>15</v>
      </c>
      <c r="Q33" s="16"/>
      <c r="R33" s="16"/>
    </row>
    <row r="34" spans="1:18" ht="18">
      <c r="A34" s="45" t="s">
        <v>29</v>
      </c>
      <c r="B34" s="24" t="s">
        <v>30</v>
      </c>
      <c r="C34" s="25" t="e">
        <f>#REF!+C39+#REF!+C35</f>
        <v>#REF!</v>
      </c>
      <c r="D34" s="25" t="e">
        <f>#REF!+D39+#REF!+D35</f>
        <v>#REF!</v>
      </c>
      <c r="E34" s="25" t="e">
        <f>#REF!+E39+#REF!+E35</f>
        <v>#REF!</v>
      </c>
      <c r="F34" s="25" t="e">
        <f>#REF!+F39+#REF!+F35</f>
        <v>#REF!</v>
      </c>
      <c r="G34" s="19" t="e">
        <f>#REF!+G35+G39</f>
        <v>#REF!</v>
      </c>
      <c r="H34" s="19" t="e">
        <f>#REF!+H35+H39</f>
        <v>#REF!</v>
      </c>
      <c r="I34" s="19" t="e">
        <f>#REF!+I35+I39</f>
        <v>#REF!</v>
      </c>
      <c r="J34" s="39" t="e">
        <f>#REF!+J35+J39</f>
        <v>#REF!</v>
      </c>
      <c r="K34" s="39" t="e">
        <f>#REF!+K35+K39</f>
        <v>#REF!</v>
      </c>
      <c r="L34" s="39" t="e">
        <f>#REF!+L35+L39</f>
        <v>#REF!</v>
      </c>
      <c r="M34" s="68">
        <f>M35+M39+M38</f>
        <v>10029</v>
      </c>
      <c r="N34" s="72" t="e">
        <f>#REF!+N35+N39</f>
        <v>#REF!</v>
      </c>
      <c r="O34" s="68" t="e">
        <f>#REF!+O35+O39</f>
        <v>#REF!</v>
      </c>
      <c r="P34" s="68">
        <f>P35+P39+P38</f>
        <v>10082</v>
      </c>
      <c r="Q34" s="16"/>
      <c r="R34" s="16"/>
    </row>
    <row r="35" spans="1:18" ht="18" hidden="1">
      <c r="A35" s="48" t="s">
        <v>31</v>
      </c>
      <c r="B35" s="24" t="s">
        <v>32</v>
      </c>
      <c r="C35" s="32">
        <f aca="true" t="shared" si="3" ref="C35:P35">C36</f>
        <v>0</v>
      </c>
      <c r="D35" s="32">
        <f t="shared" si="3"/>
        <v>0</v>
      </c>
      <c r="E35" s="32">
        <f t="shared" si="3"/>
        <v>0</v>
      </c>
      <c r="F35" s="32">
        <f t="shared" si="3"/>
        <v>0</v>
      </c>
      <c r="G35" s="19">
        <f t="shared" si="3"/>
        <v>2856</v>
      </c>
      <c r="H35" s="19">
        <f t="shared" si="3"/>
        <v>7187</v>
      </c>
      <c r="I35" s="19">
        <f t="shared" si="3"/>
        <v>0</v>
      </c>
      <c r="J35" s="39">
        <f t="shared" si="3"/>
        <v>3031</v>
      </c>
      <c r="K35" s="39">
        <f t="shared" si="3"/>
        <v>7633</v>
      </c>
      <c r="L35" s="39">
        <f t="shared" si="3"/>
        <v>0</v>
      </c>
      <c r="M35" s="69">
        <f t="shared" si="3"/>
        <v>0</v>
      </c>
      <c r="N35" s="71">
        <f t="shared" si="3"/>
        <v>7617</v>
      </c>
      <c r="O35" s="69">
        <f t="shared" si="3"/>
        <v>0</v>
      </c>
      <c r="P35" s="69">
        <f t="shared" si="3"/>
        <v>0</v>
      </c>
      <c r="Q35" s="16"/>
      <c r="R35" s="16"/>
    </row>
    <row r="36" spans="1:18" ht="31.5" hidden="1">
      <c r="A36" s="30" t="s">
        <v>33</v>
      </c>
      <c r="B36" s="29" t="s">
        <v>34</v>
      </c>
      <c r="C36" s="22"/>
      <c r="D36" s="22"/>
      <c r="E36" s="22"/>
      <c r="F36" s="22"/>
      <c r="G36" s="19">
        <v>2856</v>
      </c>
      <c r="H36" s="19">
        <v>7187</v>
      </c>
      <c r="I36" s="19">
        <v>0</v>
      </c>
      <c r="J36" s="39">
        <v>3031</v>
      </c>
      <c r="K36" s="39">
        <v>7633</v>
      </c>
      <c r="L36" s="39">
        <v>0</v>
      </c>
      <c r="M36" s="69">
        <v>0</v>
      </c>
      <c r="N36" s="71">
        <v>7617</v>
      </c>
      <c r="O36" s="69">
        <v>0</v>
      </c>
      <c r="P36" s="69">
        <v>0</v>
      </c>
      <c r="Q36" s="16"/>
      <c r="R36" s="16"/>
    </row>
    <row r="37" spans="1:18" ht="18">
      <c r="A37" s="30" t="s">
        <v>175</v>
      </c>
      <c r="B37" s="29" t="s">
        <v>173</v>
      </c>
      <c r="C37" s="22"/>
      <c r="D37" s="22"/>
      <c r="E37" s="22"/>
      <c r="F37" s="22"/>
      <c r="G37" s="19"/>
      <c r="H37" s="19"/>
      <c r="I37" s="19"/>
      <c r="J37" s="39"/>
      <c r="K37" s="39"/>
      <c r="L37" s="39"/>
      <c r="M37" s="68">
        <f>M38</f>
        <v>197</v>
      </c>
      <c r="N37" s="72"/>
      <c r="O37" s="68"/>
      <c r="P37" s="68">
        <f>P38</f>
        <v>197</v>
      </c>
      <c r="Q37" s="16"/>
      <c r="R37" s="16"/>
    </row>
    <row r="38" spans="1:18" ht="47.25" customHeight="1">
      <c r="A38" s="31" t="s">
        <v>176</v>
      </c>
      <c r="B38" s="29" t="s">
        <v>174</v>
      </c>
      <c r="C38" s="22"/>
      <c r="D38" s="22"/>
      <c r="E38" s="22"/>
      <c r="F38" s="22"/>
      <c r="G38" s="19"/>
      <c r="H38" s="19"/>
      <c r="I38" s="19"/>
      <c r="J38" s="39"/>
      <c r="K38" s="39"/>
      <c r="L38" s="39"/>
      <c r="M38" s="69">
        <v>197</v>
      </c>
      <c r="N38" s="71"/>
      <c r="O38" s="69"/>
      <c r="P38" s="69">
        <v>197</v>
      </c>
      <c r="Q38" s="16"/>
      <c r="R38" s="16"/>
    </row>
    <row r="39" spans="1:18" ht="18">
      <c r="A39" s="45" t="s">
        <v>35</v>
      </c>
      <c r="B39" s="24" t="s">
        <v>36</v>
      </c>
      <c r="C39" s="32">
        <f>C42+C40</f>
        <v>360</v>
      </c>
      <c r="D39" s="32">
        <f>D42+D40</f>
        <v>3440</v>
      </c>
      <c r="E39" s="32">
        <f>E42+E40</f>
        <v>3440</v>
      </c>
      <c r="F39" s="32">
        <f>F42+F40</f>
        <v>-1806.7</v>
      </c>
      <c r="G39" s="19">
        <f aca="true" t="shared" si="4" ref="G39:O39">G40+G42</f>
        <v>5495</v>
      </c>
      <c r="H39" s="19">
        <f t="shared" si="4"/>
        <v>6602</v>
      </c>
      <c r="I39" s="19">
        <f t="shared" si="4"/>
        <v>6602</v>
      </c>
      <c r="J39" s="39">
        <f t="shared" si="4"/>
        <v>5553</v>
      </c>
      <c r="K39" s="39">
        <f t="shared" si="4"/>
        <v>6680</v>
      </c>
      <c r="L39" s="39">
        <f t="shared" si="4"/>
        <v>6680</v>
      </c>
      <c r="M39" s="68">
        <f>M40+M42</f>
        <v>9832</v>
      </c>
      <c r="N39" s="72">
        <f t="shared" si="4"/>
        <v>0</v>
      </c>
      <c r="O39" s="68">
        <f t="shared" si="4"/>
        <v>0</v>
      </c>
      <c r="P39" s="68">
        <f>P40+P42</f>
        <v>9885</v>
      </c>
      <c r="Q39" s="16"/>
      <c r="R39" s="16"/>
    </row>
    <row r="40" spans="1:18" ht="51.75" customHeight="1">
      <c r="A40" s="45" t="s">
        <v>37</v>
      </c>
      <c r="B40" s="24" t="s">
        <v>38</v>
      </c>
      <c r="C40" s="32">
        <f aca="true" t="shared" si="5" ref="C40:O40">C41</f>
        <v>0</v>
      </c>
      <c r="D40" s="32">
        <f t="shared" si="5"/>
        <v>0</v>
      </c>
      <c r="E40" s="32">
        <f t="shared" si="5"/>
        <v>0</v>
      </c>
      <c r="F40" s="32">
        <f t="shared" si="5"/>
        <v>87.8</v>
      </c>
      <c r="G40" s="26">
        <f t="shared" si="5"/>
        <v>50</v>
      </c>
      <c r="H40" s="26">
        <f t="shared" si="5"/>
        <v>30</v>
      </c>
      <c r="I40" s="26">
        <f t="shared" si="5"/>
        <v>30</v>
      </c>
      <c r="J40" s="38">
        <f t="shared" si="5"/>
        <v>50</v>
      </c>
      <c r="K40" s="38">
        <f t="shared" si="5"/>
        <v>30</v>
      </c>
      <c r="L40" s="38">
        <f t="shared" si="5"/>
        <v>30</v>
      </c>
      <c r="M40" s="68">
        <f>M41</f>
        <v>128</v>
      </c>
      <c r="N40" s="72">
        <f t="shared" si="5"/>
        <v>0</v>
      </c>
      <c r="O40" s="68">
        <f t="shared" si="5"/>
        <v>0</v>
      </c>
      <c r="P40" s="68">
        <f>P41</f>
        <v>128.7</v>
      </c>
      <c r="Q40" s="16"/>
      <c r="R40" s="16"/>
    </row>
    <row r="41" spans="1:18" ht="86.25" customHeight="1">
      <c r="A41" s="46" t="s">
        <v>39</v>
      </c>
      <c r="B41" s="29" t="s">
        <v>152</v>
      </c>
      <c r="C41" s="22"/>
      <c r="D41" s="22"/>
      <c r="E41" s="22"/>
      <c r="F41" s="22">
        <v>87.8</v>
      </c>
      <c r="G41" s="19">
        <v>50</v>
      </c>
      <c r="H41" s="19">
        <v>30</v>
      </c>
      <c r="I41" s="19">
        <v>30</v>
      </c>
      <c r="J41" s="39">
        <v>50</v>
      </c>
      <c r="K41" s="39">
        <v>30</v>
      </c>
      <c r="L41" s="39">
        <v>30</v>
      </c>
      <c r="M41" s="69">
        <v>128</v>
      </c>
      <c r="N41" s="71"/>
      <c r="O41" s="69"/>
      <c r="P41" s="69">
        <v>128.7</v>
      </c>
      <c r="Q41" s="16"/>
      <c r="R41" s="16"/>
    </row>
    <row r="42" spans="1:18" ht="48.75" customHeight="1">
      <c r="A42" s="45" t="s">
        <v>40</v>
      </c>
      <c r="B42" s="24" t="s">
        <v>41</v>
      </c>
      <c r="C42" s="32">
        <f aca="true" t="shared" si="6" ref="C42:O42">C43</f>
        <v>360</v>
      </c>
      <c r="D42" s="32">
        <f t="shared" si="6"/>
        <v>3440</v>
      </c>
      <c r="E42" s="32">
        <f t="shared" si="6"/>
        <v>3440</v>
      </c>
      <c r="F42" s="32">
        <f t="shared" si="6"/>
        <v>-1894.5</v>
      </c>
      <c r="G42" s="19">
        <f t="shared" si="6"/>
        <v>5445</v>
      </c>
      <c r="H42" s="19">
        <f t="shared" si="6"/>
        <v>6572</v>
      </c>
      <c r="I42" s="19">
        <f t="shared" si="6"/>
        <v>6572</v>
      </c>
      <c r="J42" s="39">
        <f t="shared" si="6"/>
        <v>5503</v>
      </c>
      <c r="K42" s="39">
        <f t="shared" si="6"/>
        <v>6650</v>
      </c>
      <c r="L42" s="39">
        <f t="shared" si="6"/>
        <v>6650</v>
      </c>
      <c r="M42" s="68">
        <f>M43</f>
        <v>9704</v>
      </c>
      <c r="N42" s="72">
        <f t="shared" si="6"/>
        <v>0</v>
      </c>
      <c r="O42" s="68">
        <f t="shared" si="6"/>
        <v>0</v>
      </c>
      <c r="P42" s="68">
        <f>P43</f>
        <v>9756.3</v>
      </c>
      <c r="Q42" s="16"/>
      <c r="R42" s="16"/>
    </row>
    <row r="43" spans="1:18" ht="83.25" customHeight="1">
      <c r="A43" s="46" t="s">
        <v>42</v>
      </c>
      <c r="B43" s="29" t="s">
        <v>43</v>
      </c>
      <c r="C43" s="22">
        <v>360</v>
      </c>
      <c r="D43" s="22">
        <v>3440</v>
      </c>
      <c r="E43" s="22">
        <v>3440</v>
      </c>
      <c r="F43" s="22">
        <v>-1894.5</v>
      </c>
      <c r="G43" s="19">
        <v>5445</v>
      </c>
      <c r="H43" s="19">
        <v>6572</v>
      </c>
      <c r="I43" s="19">
        <v>6572</v>
      </c>
      <c r="J43" s="39">
        <v>5503</v>
      </c>
      <c r="K43" s="39">
        <v>6650</v>
      </c>
      <c r="L43" s="39">
        <v>6650</v>
      </c>
      <c r="M43" s="69">
        <v>9704</v>
      </c>
      <c r="N43" s="71"/>
      <c r="O43" s="69"/>
      <c r="P43" s="69">
        <v>9756.3</v>
      </c>
      <c r="Q43" s="16"/>
      <c r="R43" s="16"/>
    </row>
    <row r="44" spans="1:18" ht="18">
      <c r="A44" s="45" t="s">
        <v>44</v>
      </c>
      <c r="B44" s="24" t="s">
        <v>45</v>
      </c>
      <c r="C44" s="32">
        <f aca="true" t="shared" si="7" ref="C44:N44">C45+C47</f>
        <v>1462</v>
      </c>
      <c r="D44" s="32">
        <f t="shared" si="7"/>
        <v>2164</v>
      </c>
      <c r="E44" s="32">
        <f t="shared" si="7"/>
        <v>2346</v>
      </c>
      <c r="F44" s="32">
        <f t="shared" si="7"/>
        <v>1869</v>
      </c>
      <c r="G44" s="19">
        <f t="shared" si="7"/>
        <v>8456</v>
      </c>
      <c r="H44" s="19">
        <f t="shared" si="7"/>
        <v>8456</v>
      </c>
      <c r="I44" s="19">
        <f>I45+I47</f>
        <v>8456</v>
      </c>
      <c r="J44" s="39">
        <f t="shared" si="7"/>
        <v>8755</v>
      </c>
      <c r="K44" s="39">
        <f>K45+K47</f>
        <v>8755</v>
      </c>
      <c r="L44" s="39">
        <f>L45+L47</f>
        <v>8755</v>
      </c>
      <c r="M44" s="68">
        <f>M45+M47</f>
        <v>2066.2</v>
      </c>
      <c r="N44" s="72">
        <f t="shared" si="7"/>
        <v>35</v>
      </c>
      <c r="O44" s="68">
        <f>O45+O47</f>
        <v>35</v>
      </c>
      <c r="P44" s="68">
        <f>P45+P47</f>
        <v>2127.3</v>
      </c>
      <c r="Q44" s="16"/>
      <c r="R44" s="16"/>
    </row>
    <row r="45" spans="1:18" ht="39" customHeight="1">
      <c r="A45" s="45" t="s">
        <v>46</v>
      </c>
      <c r="B45" s="24" t="s">
        <v>47</v>
      </c>
      <c r="C45" s="32">
        <f aca="true" t="shared" si="8" ref="C45:P45">C46</f>
        <v>112</v>
      </c>
      <c r="D45" s="32">
        <f t="shared" si="8"/>
        <v>112</v>
      </c>
      <c r="E45" s="32">
        <f t="shared" si="8"/>
        <v>114</v>
      </c>
      <c r="F45" s="32">
        <f t="shared" si="8"/>
        <v>112</v>
      </c>
      <c r="G45" s="19">
        <f t="shared" si="8"/>
        <v>685</v>
      </c>
      <c r="H45" s="19">
        <f t="shared" si="8"/>
        <v>700</v>
      </c>
      <c r="I45" s="19">
        <f t="shared" si="8"/>
        <v>700</v>
      </c>
      <c r="J45" s="39">
        <f t="shared" si="8"/>
        <v>709</v>
      </c>
      <c r="K45" s="39">
        <f t="shared" si="8"/>
        <v>720</v>
      </c>
      <c r="L45" s="39">
        <f t="shared" si="8"/>
        <v>720</v>
      </c>
      <c r="M45" s="68">
        <f t="shared" si="8"/>
        <v>2036.2</v>
      </c>
      <c r="N45" s="72">
        <f t="shared" si="8"/>
        <v>0</v>
      </c>
      <c r="O45" s="68">
        <f t="shared" si="8"/>
        <v>0</v>
      </c>
      <c r="P45" s="68">
        <f t="shared" si="8"/>
        <v>2097.3</v>
      </c>
      <c r="Q45" s="16"/>
      <c r="R45" s="16"/>
    </row>
    <row r="46" spans="1:18" ht="48" customHeight="1">
      <c r="A46" s="46" t="s">
        <v>48</v>
      </c>
      <c r="B46" s="29" t="s">
        <v>49</v>
      </c>
      <c r="C46" s="22">
        <v>112</v>
      </c>
      <c r="D46" s="22">
        <v>112</v>
      </c>
      <c r="E46" s="22">
        <v>114</v>
      </c>
      <c r="F46" s="22">
        <v>112</v>
      </c>
      <c r="G46" s="19">
        <v>685</v>
      </c>
      <c r="H46" s="19">
        <v>700</v>
      </c>
      <c r="I46" s="19">
        <v>700</v>
      </c>
      <c r="J46" s="39">
        <v>709</v>
      </c>
      <c r="K46" s="39">
        <v>720</v>
      </c>
      <c r="L46" s="39">
        <v>720</v>
      </c>
      <c r="M46" s="69">
        <v>2036.2</v>
      </c>
      <c r="N46" s="71"/>
      <c r="O46" s="69"/>
      <c r="P46" s="69">
        <v>2097.3</v>
      </c>
      <c r="Q46" s="16"/>
      <c r="R46" s="16"/>
    </row>
    <row r="47" spans="1:18" ht="58.5" customHeight="1">
      <c r="A47" s="45" t="s">
        <v>50</v>
      </c>
      <c r="B47" s="24" t="s">
        <v>51</v>
      </c>
      <c r="C47" s="32">
        <f aca="true" t="shared" si="9" ref="C47:N47">C48+C49</f>
        <v>1350</v>
      </c>
      <c r="D47" s="32">
        <f t="shared" si="9"/>
        <v>2052</v>
      </c>
      <c r="E47" s="32">
        <f t="shared" si="9"/>
        <v>2232</v>
      </c>
      <c r="F47" s="32">
        <f t="shared" si="9"/>
        <v>1757</v>
      </c>
      <c r="G47" s="19">
        <f t="shared" si="9"/>
        <v>7771</v>
      </c>
      <c r="H47" s="19">
        <f t="shared" si="9"/>
        <v>7756</v>
      </c>
      <c r="I47" s="19">
        <f>I48+I49</f>
        <v>7756</v>
      </c>
      <c r="J47" s="39">
        <f t="shared" si="9"/>
        <v>8046</v>
      </c>
      <c r="K47" s="39">
        <f>K48+K49</f>
        <v>8035</v>
      </c>
      <c r="L47" s="39">
        <f>L48+L49</f>
        <v>8035</v>
      </c>
      <c r="M47" s="68">
        <f>M48+M49</f>
        <v>30</v>
      </c>
      <c r="N47" s="72">
        <f t="shared" si="9"/>
        <v>35</v>
      </c>
      <c r="O47" s="68">
        <f>O48+O49</f>
        <v>35</v>
      </c>
      <c r="P47" s="68">
        <f>P48+P49</f>
        <v>30</v>
      </c>
      <c r="Q47" s="16"/>
      <c r="R47" s="16"/>
    </row>
    <row r="48" spans="1:18" ht="35.25" customHeight="1">
      <c r="A48" s="46" t="s">
        <v>52</v>
      </c>
      <c r="B48" s="29" t="s">
        <v>191</v>
      </c>
      <c r="C48" s="22">
        <v>1341</v>
      </c>
      <c r="D48" s="22">
        <v>2040</v>
      </c>
      <c r="E48" s="22">
        <v>2220</v>
      </c>
      <c r="F48" s="22">
        <v>1750</v>
      </c>
      <c r="G48" s="19">
        <v>7761</v>
      </c>
      <c r="H48" s="19">
        <v>7726</v>
      </c>
      <c r="I48" s="19">
        <v>7726</v>
      </c>
      <c r="J48" s="39">
        <v>8036</v>
      </c>
      <c r="K48" s="39">
        <v>8000</v>
      </c>
      <c r="L48" s="39">
        <v>8000</v>
      </c>
      <c r="M48" s="69">
        <v>30</v>
      </c>
      <c r="N48" s="71"/>
      <c r="O48" s="69"/>
      <c r="P48" s="69">
        <v>30</v>
      </c>
      <c r="Q48" s="16"/>
      <c r="R48" s="16"/>
    </row>
    <row r="49" spans="1:18" ht="20.25" customHeight="1" hidden="1">
      <c r="A49" s="46" t="s">
        <v>52</v>
      </c>
      <c r="B49" s="29" t="s">
        <v>53</v>
      </c>
      <c r="C49" s="22">
        <v>9</v>
      </c>
      <c r="D49" s="22">
        <v>12</v>
      </c>
      <c r="E49" s="22">
        <v>12</v>
      </c>
      <c r="F49" s="22">
        <v>7</v>
      </c>
      <c r="G49" s="19">
        <v>10</v>
      </c>
      <c r="H49" s="19">
        <v>30</v>
      </c>
      <c r="I49" s="19">
        <v>30</v>
      </c>
      <c r="J49" s="39">
        <v>10</v>
      </c>
      <c r="K49" s="39">
        <v>35</v>
      </c>
      <c r="L49" s="39">
        <v>35</v>
      </c>
      <c r="M49" s="69">
        <v>0</v>
      </c>
      <c r="N49" s="71">
        <v>35</v>
      </c>
      <c r="O49" s="69">
        <v>35</v>
      </c>
      <c r="P49" s="73"/>
      <c r="Q49" s="16"/>
      <c r="R49" s="16"/>
    </row>
    <row r="50" spans="1:18" ht="1.5" customHeight="1" hidden="1">
      <c r="A50" s="45" t="s">
        <v>160</v>
      </c>
      <c r="B50" s="24" t="s">
        <v>161</v>
      </c>
      <c r="C50" s="22"/>
      <c r="D50" s="22"/>
      <c r="E50" s="22"/>
      <c r="F50" s="22"/>
      <c r="G50" s="19"/>
      <c r="H50" s="19"/>
      <c r="I50" s="19"/>
      <c r="J50" s="39"/>
      <c r="K50" s="39"/>
      <c r="L50" s="39"/>
      <c r="M50" s="69">
        <f>M51</f>
        <v>0</v>
      </c>
      <c r="N50" s="71"/>
      <c r="O50" s="69"/>
      <c r="P50" s="69">
        <f>P51</f>
        <v>0</v>
      </c>
      <c r="Q50" s="16"/>
      <c r="R50" s="16"/>
    </row>
    <row r="51" spans="1:18" ht="33.75" customHeight="1" hidden="1">
      <c r="A51" s="45" t="s">
        <v>162</v>
      </c>
      <c r="B51" s="24" t="s">
        <v>163</v>
      </c>
      <c r="C51" s="22"/>
      <c r="D51" s="22"/>
      <c r="E51" s="22"/>
      <c r="F51" s="22"/>
      <c r="G51" s="19"/>
      <c r="H51" s="19"/>
      <c r="I51" s="19"/>
      <c r="J51" s="39"/>
      <c r="K51" s="39"/>
      <c r="L51" s="39"/>
      <c r="M51" s="69">
        <f>M52</f>
        <v>0</v>
      </c>
      <c r="N51" s="71"/>
      <c r="O51" s="69"/>
      <c r="P51" s="69">
        <f>P52</f>
        <v>0</v>
      </c>
      <c r="Q51" s="16"/>
      <c r="R51" s="16"/>
    </row>
    <row r="52" spans="1:18" ht="47.25" customHeight="1" hidden="1">
      <c r="A52" s="46" t="s">
        <v>164</v>
      </c>
      <c r="B52" s="29" t="s">
        <v>165</v>
      </c>
      <c r="C52" s="22"/>
      <c r="D52" s="22"/>
      <c r="E52" s="22"/>
      <c r="F52" s="22"/>
      <c r="G52" s="19"/>
      <c r="H52" s="19"/>
      <c r="I52" s="19"/>
      <c r="J52" s="39"/>
      <c r="K52" s="39"/>
      <c r="L52" s="39"/>
      <c r="M52" s="69"/>
      <c r="N52" s="71"/>
      <c r="O52" s="69"/>
      <c r="P52" s="69"/>
      <c r="Q52" s="16"/>
      <c r="R52" s="16"/>
    </row>
    <row r="53" spans="1:18" ht="54.75" customHeight="1">
      <c r="A53" s="45" t="s">
        <v>54</v>
      </c>
      <c r="B53" s="24" t="s">
        <v>55</v>
      </c>
      <c r="C53" s="32" t="e">
        <f aca="true" t="shared" si="10" ref="C53:J53">C54+C59+C62</f>
        <v>#REF!</v>
      </c>
      <c r="D53" s="32" t="e">
        <f t="shared" si="10"/>
        <v>#REF!</v>
      </c>
      <c r="E53" s="32" t="e">
        <f t="shared" si="10"/>
        <v>#REF!</v>
      </c>
      <c r="F53" s="32" t="e">
        <f t="shared" si="10"/>
        <v>#REF!</v>
      </c>
      <c r="G53" s="19">
        <f t="shared" si="10"/>
        <v>14033.8</v>
      </c>
      <c r="H53" s="19">
        <f t="shared" si="10"/>
        <v>16405</v>
      </c>
      <c r="I53" s="19">
        <f>I54+I59+I62</f>
        <v>16405</v>
      </c>
      <c r="J53" s="39">
        <f t="shared" si="10"/>
        <v>15506.8</v>
      </c>
      <c r="K53" s="39">
        <f>K54+K59+K62</f>
        <v>16185</v>
      </c>
      <c r="L53" s="39">
        <f>L54+L59+L62</f>
        <v>16185</v>
      </c>
      <c r="M53" s="68">
        <f>M54+M59+M62</f>
        <v>22727</v>
      </c>
      <c r="N53" s="72" t="e">
        <f>N54+N59+N62+#REF!</f>
        <v>#REF!</v>
      </c>
      <c r="O53" s="68" t="e">
        <f>O54+O59+O62+#REF!</f>
        <v>#REF!</v>
      </c>
      <c r="P53" s="68">
        <f>P54+P59+P62</f>
        <v>23288</v>
      </c>
      <c r="Q53" s="16"/>
      <c r="R53" s="16"/>
    </row>
    <row r="54" spans="1:18" ht="122.25" customHeight="1">
      <c r="A54" s="45" t="s">
        <v>56</v>
      </c>
      <c r="B54" s="24" t="s">
        <v>187</v>
      </c>
      <c r="C54" s="32" t="e">
        <f aca="true" t="shared" si="11" ref="C54:N54">C55+C57</f>
        <v>#REF!</v>
      </c>
      <c r="D54" s="32" t="e">
        <f t="shared" si="11"/>
        <v>#REF!</v>
      </c>
      <c r="E54" s="32" t="e">
        <f t="shared" si="11"/>
        <v>#REF!</v>
      </c>
      <c r="F54" s="32" t="e">
        <f t="shared" si="11"/>
        <v>#REF!</v>
      </c>
      <c r="G54" s="19">
        <f t="shared" si="11"/>
        <v>11402.8</v>
      </c>
      <c r="H54" s="19">
        <f t="shared" si="11"/>
        <v>16280</v>
      </c>
      <c r="I54" s="19">
        <f>I55+I57</f>
        <v>16280</v>
      </c>
      <c r="J54" s="39">
        <f t="shared" si="11"/>
        <v>11562.8</v>
      </c>
      <c r="K54" s="39">
        <f>K55+K57</f>
        <v>16060</v>
      </c>
      <c r="L54" s="39">
        <f>L55+L57</f>
        <v>16060</v>
      </c>
      <c r="M54" s="68">
        <f>M55+M57</f>
        <v>21925</v>
      </c>
      <c r="N54" s="72">
        <f t="shared" si="11"/>
        <v>0</v>
      </c>
      <c r="O54" s="68">
        <f>O55+O57</f>
        <v>0</v>
      </c>
      <c r="P54" s="68">
        <f>P55+P57</f>
        <v>22472</v>
      </c>
      <c r="Q54" s="16"/>
      <c r="R54" s="16"/>
    </row>
    <row r="55" spans="1:18" ht="83.25" customHeight="1">
      <c r="A55" s="45" t="s">
        <v>57</v>
      </c>
      <c r="B55" s="24" t="s">
        <v>186</v>
      </c>
      <c r="C55" s="32" t="e">
        <f>#REF!+#REF!</f>
        <v>#REF!</v>
      </c>
      <c r="D55" s="32" t="e">
        <f>#REF!+#REF!</f>
        <v>#REF!</v>
      </c>
      <c r="E55" s="32" t="e">
        <f>#REF!+#REF!</f>
        <v>#REF!</v>
      </c>
      <c r="F55" s="32" t="e">
        <f>#REF!+#REF!</f>
        <v>#REF!</v>
      </c>
      <c r="G55" s="19">
        <f aca="true" t="shared" si="12" ref="G55:P55">G56</f>
        <v>5040</v>
      </c>
      <c r="H55" s="19">
        <f t="shared" si="12"/>
        <v>9280</v>
      </c>
      <c r="I55" s="19">
        <f t="shared" si="12"/>
        <v>9280</v>
      </c>
      <c r="J55" s="39">
        <f t="shared" si="12"/>
        <v>5200</v>
      </c>
      <c r="K55" s="39">
        <f t="shared" si="12"/>
        <v>8960</v>
      </c>
      <c r="L55" s="39">
        <f t="shared" si="12"/>
        <v>8960</v>
      </c>
      <c r="M55" s="68">
        <f t="shared" si="12"/>
        <v>11418</v>
      </c>
      <c r="N55" s="72">
        <f t="shared" si="12"/>
        <v>0</v>
      </c>
      <c r="O55" s="68">
        <f t="shared" si="12"/>
        <v>0</v>
      </c>
      <c r="P55" s="68">
        <f t="shared" si="12"/>
        <v>11419</v>
      </c>
      <c r="Q55" s="16"/>
      <c r="R55" s="16"/>
    </row>
    <row r="56" spans="1:18" ht="78.75" customHeight="1">
      <c r="A56" s="46" t="s">
        <v>192</v>
      </c>
      <c r="B56" s="29" t="s">
        <v>58</v>
      </c>
      <c r="C56" s="22"/>
      <c r="D56" s="22"/>
      <c r="E56" s="22"/>
      <c r="F56" s="22"/>
      <c r="G56" s="19">
        <v>5040</v>
      </c>
      <c r="H56" s="19">
        <v>9280</v>
      </c>
      <c r="I56" s="19">
        <v>9280</v>
      </c>
      <c r="J56" s="39">
        <v>5200</v>
      </c>
      <c r="K56" s="39">
        <v>8960</v>
      </c>
      <c r="L56" s="39">
        <v>8960</v>
      </c>
      <c r="M56" s="69">
        <v>11418</v>
      </c>
      <c r="N56" s="71"/>
      <c r="O56" s="69"/>
      <c r="P56" s="69">
        <v>11419</v>
      </c>
      <c r="Q56" s="16"/>
      <c r="R56" s="16"/>
    </row>
    <row r="57" spans="1:18" ht="102.75" customHeight="1">
      <c r="A57" s="45" t="s">
        <v>59</v>
      </c>
      <c r="B57" s="33" t="s">
        <v>185</v>
      </c>
      <c r="C57" s="32">
        <f aca="true" t="shared" si="13" ref="C57:P57">C58</f>
        <v>1500</v>
      </c>
      <c r="D57" s="32">
        <f t="shared" si="13"/>
        <v>1500</v>
      </c>
      <c r="E57" s="32">
        <f t="shared" si="13"/>
        <v>1500</v>
      </c>
      <c r="F57" s="32">
        <f t="shared" si="13"/>
        <v>1500</v>
      </c>
      <c r="G57" s="19">
        <f t="shared" si="13"/>
        <v>6362.8</v>
      </c>
      <c r="H57" s="19">
        <f t="shared" si="13"/>
        <v>7000</v>
      </c>
      <c r="I57" s="19">
        <f t="shared" si="13"/>
        <v>7000</v>
      </c>
      <c r="J57" s="39">
        <f t="shared" si="13"/>
        <v>6362.8</v>
      </c>
      <c r="K57" s="39">
        <f t="shared" si="13"/>
        <v>7100</v>
      </c>
      <c r="L57" s="39">
        <f t="shared" si="13"/>
        <v>7100</v>
      </c>
      <c r="M57" s="68">
        <f t="shared" si="13"/>
        <v>10507</v>
      </c>
      <c r="N57" s="72">
        <f t="shared" si="13"/>
        <v>0</v>
      </c>
      <c r="O57" s="68">
        <f t="shared" si="13"/>
        <v>0</v>
      </c>
      <c r="P57" s="68">
        <f t="shared" si="13"/>
        <v>11053</v>
      </c>
      <c r="Q57" s="16"/>
      <c r="R57" s="16"/>
    </row>
    <row r="58" spans="1:18" ht="81" customHeight="1">
      <c r="A58" s="46" t="s">
        <v>60</v>
      </c>
      <c r="B58" s="29" t="s">
        <v>178</v>
      </c>
      <c r="C58" s="22">
        <v>1500</v>
      </c>
      <c r="D58" s="22">
        <v>1500</v>
      </c>
      <c r="E58" s="22">
        <v>1500</v>
      </c>
      <c r="F58" s="22">
        <v>1500</v>
      </c>
      <c r="G58" s="19">
        <v>6362.8</v>
      </c>
      <c r="H58" s="19">
        <v>7000</v>
      </c>
      <c r="I58" s="19">
        <v>7000</v>
      </c>
      <c r="J58" s="39">
        <v>6362.8</v>
      </c>
      <c r="K58" s="39">
        <v>7100</v>
      </c>
      <c r="L58" s="39">
        <v>7100</v>
      </c>
      <c r="M58" s="69">
        <v>10507</v>
      </c>
      <c r="N58" s="71"/>
      <c r="O58" s="69"/>
      <c r="P58" s="69">
        <v>11053</v>
      </c>
      <c r="Q58" s="16"/>
      <c r="R58" s="16"/>
    </row>
    <row r="59" spans="1:18" ht="35.25" customHeight="1">
      <c r="A59" s="45" t="s">
        <v>61</v>
      </c>
      <c r="B59" s="24" t="s">
        <v>62</v>
      </c>
      <c r="C59" s="32">
        <f aca="true" t="shared" si="14" ref="C59:P60">C60</f>
        <v>120</v>
      </c>
      <c r="D59" s="32">
        <f t="shared" si="14"/>
        <v>1980</v>
      </c>
      <c r="E59" s="32">
        <f t="shared" si="14"/>
        <v>0</v>
      </c>
      <c r="F59" s="32">
        <f t="shared" si="14"/>
        <v>0</v>
      </c>
      <c r="G59" s="19">
        <f t="shared" si="14"/>
        <v>1631</v>
      </c>
      <c r="H59" s="19">
        <f t="shared" si="14"/>
        <v>125</v>
      </c>
      <c r="I59" s="19">
        <f t="shared" si="14"/>
        <v>125</v>
      </c>
      <c r="J59" s="39">
        <f t="shared" si="14"/>
        <v>2944</v>
      </c>
      <c r="K59" s="39">
        <f t="shared" si="14"/>
        <v>125</v>
      </c>
      <c r="L59" s="39">
        <f t="shared" si="14"/>
        <v>125</v>
      </c>
      <c r="M59" s="68">
        <f t="shared" si="14"/>
        <v>802</v>
      </c>
      <c r="N59" s="72">
        <f t="shared" si="14"/>
        <v>0</v>
      </c>
      <c r="O59" s="68">
        <f t="shared" si="14"/>
        <v>0</v>
      </c>
      <c r="P59" s="68">
        <f t="shared" si="14"/>
        <v>816</v>
      </c>
      <c r="Q59" s="16"/>
      <c r="R59" s="16"/>
    </row>
    <row r="60" spans="1:18" ht="64.5" customHeight="1">
      <c r="A60" s="45" t="s">
        <v>63</v>
      </c>
      <c r="B60" s="24" t="s">
        <v>64</v>
      </c>
      <c r="C60" s="32">
        <f t="shared" si="14"/>
        <v>120</v>
      </c>
      <c r="D60" s="32">
        <f t="shared" si="14"/>
        <v>1980</v>
      </c>
      <c r="E60" s="32">
        <f t="shared" si="14"/>
        <v>0</v>
      </c>
      <c r="F60" s="32">
        <f t="shared" si="14"/>
        <v>0</v>
      </c>
      <c r="G60" s="19">
        <f t="shared" si="14"/>
        <v>1631</v>
      </c>
      <c r="H60" s="19">
        <f t="shared" si="14"/>
        <v>125</v>
      </c>
      <c r="I60" s="19">
        <f t="shared" si="14"/>
        <v>125</v>
      </c>
      <c r="J60" s="39">
        <f t="shared" si="14"/>
        <v>2944</v>
      </c>
      <c r="K60" s="39">
        <f t="shared" si="14"/>
        <v>125</v>
      </c>
      <c r="L60" s="39">
        <f t="shared" si="14"/>
        <v>125</v>
      </c>
      <c r="M60" s="68">
        <f t="shared" si="14"/>
        <v>802</v>
      </c>
      <c r="N60" s="72">
        <f t="shared" si="14"/>
        <v>0</v>
      </c>
      <c r="O60" s="68">
        <f t="shared" si="14"/>
        <v>0</v>
      </c>
      <c r="P60" s="68">
        <f t="shared" si="14"/>
        <v>816</v>
      </c>
      <c r="Q60" s="16"/>
      <c r="R60" s="16"/>
    </row>
    <row r="61" spans="1:18" ht="69" customHeight="1">
      <c r="A61" s="46" t="s">
        <v>65</v>
      </c>
      <c r="B61" s="29" t="s">
        <v>66</v>
      </c>
      <c r="C61" s="22">
        <v>120</v>
      </c>
      <c r="D61" s="22">
        <v>1980</v>
      </c>
      <c r="E61" s="22">
        <v>0</v>
      </c>
      <c r="F61" s="22">
        <v>0</v>
      </c>
      <c r="G61" s="19">
        <v>1631</v>
      </c>
      <c r="H61" s="19">
        <v>125</v>
      </c>
      <c r="I61" s="19">
        <v>125</v>
      </c>
      <c r="J61" s="39">
        <v>2944</v>
      </c>
      <c r="K61" s="39">
        <v>125</v>
      </c>
      <c r="L61" s="39">
        <v>125</v>
      </c>
      <c r="M61" s="69">
        <v>802</v>
      </c>
      <c r="N61" s="71"/>
      <c r="O61" s="69"/>
      <c r="P61" s="69">
        <v>816</v>
      </c>
      <c r="Q61" s="16"/>
      <c r="R61" s="16"/>
    </row>
    <row r="62" spans="1:18" ht="94.5" hidden="1">
      <c r="A62" s="45" t="s">
        <v>67</v>
      </c>
      <c r="B62" s="24" t="s">
        <v>68</v>
      </c>
      <c r="C62" s="32">
        <f aca="true" t="shared" si="15" ref="C62:O63">C63</f>
        <v>0</v>
      </c>
      <c r="D62" s="32">
        <f t="shared" si="15"/>
        <v>0</v>
      </c>
      <c r="E62" s="32">
        <f t="shared" si="15"/>
        <v>0</v>
      </c>
      <c r="F62" s="32">
        <f t="shared" si="15"/>
        <v>0</v>
      </c>
      <c r="G62" s="19">
        <f t="shared" si="15"/>
        <v>1000</v>
      </c>
      <c r="H62" s="19">
        <f t="shared" si="15"/>
        <v>0</v>
      </c>
      <c r="I62" s="19">
        <f t="shared" si="15"/>
        <v>0</v>
      </c>
      <c r="J62" s="39">
        <f t="shared" si="15"/>
        <v>1000</v>
      </c>
      <c r="K62" s="39">
        <f t="shared" si="15"/>
        <v>0</v>
      </c>
      <c r="L62" s="39">
        <f t="shared" si="15"/>
        <v>0</v>
      </c>
      <c r="M62" s="69">
        <f t="shared" si="15"/>
        <v>0</v>
      </c>
      <c r="N62" s="71">
        <f t="shared" si="15"/>
        <v>0</v>
      </c>
      <c r="O62" s="69">
        <f t="shared" si="15"/>
        <v>0</v>
      </c>
      <c r="P62" s="73"/>
      <c r="Q62" s="16"/>
      <c r="R62" s="16"/>
    </row>
    <row r="63" spans="1:18" ht="94.5" hidden="1">
      <c r="A63" s="46" t="s">
        <v>69</v>
      </c>
      <c r="B63" s="29" t="s">
        <v>70</v>
      </c>
      <c r="C63" s="22">
        <f t="shared" si="15"/>
        <v>0</v>
      </c>
      <c r="D63" s="22">
        <f t="shared" si="15"/>
        <v>0</v>
      </c>
      <c r="E63" s="22">
        <f t="shared" si="15"/>
        <v>0</v>
      </c>
      <c r="F63" s="22">
        <f t="shared" si="15"/>
        <v>0</v>
      </c>
      <c r="G63" s="19">
        <f t="shared" si="15"/>
        <v>1000</v>
      </c>
      <c r="H63" s="19">
        <f t="shared" si="15"/>
        <v>0</v>
      </c>
      <c r="I63" s="19">
        <f t="shared" si="15"/>
        <v>0</v>
      </c>
      <c r="J63" s="39">
        <f t="shared" si="15"/>
        <v>1000</v>
      </c>
      <c r="K63" s="39">
        <f t="shared" si="15"/>
        <v>0</v>
      </c>
      <c r="L63" s="39">
        <f t="shared" si="15"/>
        <v>0</v>
      </c>
      <c r="M63" s="69">
        <f t="shared" si="15"/>
        <v>0</v>
      </c>
      <c r="N63" s="71">
        <f t="shared" si="15"/>
        <v>0</v>
      </c>
      <c r="O63" s="69">
        <f t="shared" si="15"/>
        <v>0</v>
      </c>
      <c r="P63" s="73"/>
      <c r="Q63" s="16"/>
      <c r="R63" s="16"/>
    </row>
    <row r="64" spans="1:18" ht="78.75" hidden="1">
      <c r="A64" s="46" t="s">
        <v>71</v>
      </c>
      <c r="B64" s="29" t="s">
        <v>72</v>
      </c>
      <c r="C64" s="22"/>
      <c r="D64" s="22"/>
      <c r="E64" s="22"/>
      <c r="F64" s="22"/>
      <c r="G64" s="19">
        <v>1000</v>
      </c>
      <c r="H64" s="19">
        <v>0</v>
      </c>
      <c r="I64" s="19">
        <v>0</v>
      </c>
      <c r="J64" s="39">
        <v>1000</v>
      </c>
      <c r="K64" s="39">
        <v>0</v>
      </c>
      <c r="L64" s="39">
        <v>0</v>
      </c>
      <c r="M64" s="69">
        <v>0</v>
      </c>
      <c r="N64" s="71">
        <v>0</v>
      </c>
      <c r="O64" s="69">
        <v>0</v>
      </c>
      <c r="P64" s="73"/>
      <c r="Q64" s="16"/>
      <c r="R64" s="16"/>
    </row>
    <row r="65" spans="1:18" ht="31.5">
      <c r="A65" s="45" t="s">
        <v>73</v>
      </c>
      <c r="B65" s="24" t="s">
        <v>74</v>
      </c>
      <c r="C65" s="32">
        <f aca="true" t="shared" si="16" ref="C65:M65">C66</f>
        <v>260</v>
      </c>
      <c r="D65" s="32">
        <f t="shared" si="16"/>
        <v>260</v>
      </c>
      <c r="E65" s="32">
        <f t="shared" si="16"/>
        <v>260</v>
      </c>
      <c r="F65" s="32">
        <f t="shared" si="16"/>
        <v>260</v>
      </c>
      <c r="G65" s="19">
        <f t="shared" si="16"/>
        <v>1244</v>
      </c>
      <c r="H65" s="19">
        <f t="shared" si="16"/>
        <v>1244</v>
      </c>
      <c r="I65" s="19">
        <f t="shared" si="16"/>
        <v>1244</v>
      </c>
      <c r="J65" s="39">
        <f t="shared" si="16"/>
        <v>1258</v>
      </c>
      <c r="K65" s="39">
        <f t="shared" si="16"/>
        <v>1258</v>
      </c>
      <c r="L65" s="39">
        <f t="shared" si="16"/>
        <v>1258</v>
      </c>
      <c r="M65" s="68">
        <f t="shared" si="16"/>
        <v>1253</v>
      </c>
      <c r="N65" s="72">
        <f>N66</f>
        <v>0</v>
      </c>
      <c r="O65" s="68">
        <f>O66</f>
        <v>0</v>
      </c>
      <c r="P65" s="68">
        <f>P66</f>
        <v>1316</v>
      </c>
      <c r="Q65" s="16"/>
      <c r="R65" s="16"/>
    </row>
    <row r="66" spans="1:18" ht="19.5" customHeight="1">
      <c r="A66" s="45" t="s">
        <v>75</v>
      </c>
      <c r="B66" s="24" t="s">
        <v>76</v>
      </c>
      <c r="C66" s="22">
        <v>260</v>
      </c>
      <c r="D66" s="22">
        <v>260</v>
      </c>
      <c r="E66" s="22">
        <v>260</v>
      </c>
      <c r="F66" s="22">
        <v>260</v>
      </c>
      <c r="G66" s="19">
        <v>1244</v>
      </c>
      <c r="H66" s="19">
        <v>1244</v>
      </c>
      <c r="I66" s="19">
        <v>1244</v>
      </c>
      <c r="J66" s="39">
        <v>1258</v>
      </c>
      <c r="K66" s="39">
        <v>1258</v>
      </c>
      <c r="L66" s="39">
        <v>1258</v>
      </c>
      <c r="M66" s="68">
        <f>SUM(M67:M70)</f>
        <v>1253</v>
      </c>
      <c r="N66" s="72"/>
      <c r="O66" s="68"/>
      <c r="P66" s="68">
        <f>SUM(P67:P70)</f>
        <v>1316</v>
      </c>
      <c r="Q66" s="16"/>
      <c r="R66" s="16"/>
    </row>
    <row r="67" spans="1:18" ht="31.5">
      <c r="A67" s="46" t="s">
        <v>195</v>
      </c>
      <c r="B67" s="29" t="s">
        <v>196</v>
      </c>
      <c r="C67" s="22"/>
      <c r="D67" s="22"/>
      <c r="E67" s="22"/>
      <c r="F67" s="22"/>
      <c r="G67" s="19"/>
      <c r="H67" s="19"/>
      <c r="I67" s="19"/>
      <c r="J67" s="39"/>
      <c r="K67" s="39"/>
      <c r="L67" s="39"/>
      <c r="M67" s="69">
        <v>100.2</v>
      </c>
      <c r="N67" s="71"/>
      <c r="O67" s="69"/>
      <c r="P67" s="69">
        <v>105.3</v>
      </c>
      <c r="Q67" s="16"/>
      <c r="R67" s="16"/>
    </row>
    <row r="68" spans="1:18" ht="33.75" customHeight="1">
      <c r="A68" s="46" t="s">
        <v>197</v>
      </c>
      <c r="B68" s="29" t="s">
        <v>198</v>
      </c>
      <c r="C68" s="22"/>
      <c r="D68" s="22"/>
      <c r="E68" s="22"/>
      <c r="F68" s="22"/>
      <c r="G68" s="19"/>
      <c r="H68" s="19"/>
      <c r="I68" s="19"/>
      <c r="J68" s="39"/>
      <c r="K68" s="39"/>
      <c r="L68" s="39"/>
      <c r="M68" s="69">
        <v>25</v>
      </c>
      <c r="N68" s="71"/>
      <c r="O68" s="69"/>
      <c r="P68" s="69">
        <v>26.3</v>
      </c>
      <c r="Q68" s="16"/>
      <c r="R68" s="16"/>
    </row>
    <row r="69" spans="1:18" ht="35.25" customHeight="1">
      <c r="A69" s="46" t="s">
        <v>199</v>
      </c>
      <c r="B69" s="29" t="s">
        <v>200</v>
      </c>
      <c r="C69" s="22"/>
      <c r="D69" s="22"/>
      <c r="E69" s="22"/>
      <c r="F69" s="22"/>
      <c r="G69" s="19"/>
      <c r="H69" s="19"/>
      <c r="I69" s="19"/>
      <c r="J69" s="39"/>
      <c r="K69" s="39"/>
      <c r="L69" s="39"/>
      <c r="M69" s="69">
        <v>188</v>
      </c>
      <c r="N69" s="71"/>
      <c r="O69" s="69"/>
      <c r="P69" s="69">
        <v>197.4</v>
      </c>
      <c r="Q69" s="16"/>
      <c r="R69" s="16"/>
    </row>
    <row r="70" spans="1:18" ht="32.25" customHeight="1">
      <c r="A70" s="46" t="s">
        <v>201</v>
      </c>
      <c r="B70" s="29" t="s">
        <v>202</v>
      </c>
      <c r="C70" s="22"/>
      <c r="D70" s="22"/>
      <c r="E70" s="22"/>
      <c r="F70" s="22"/>
      <c r="G70" s="19"/>
      <c r="H70" s="19"/>
      <c r="I70" s="19"/>
      <c r="J70" s="39"/>
      <c r="K70" s="39"/>
      <c r="L70" s="39"/>
      <c r="M70" s="69">
        <v>939.8</v>
      </c>
      <c r="N70" s="71"/>
      <c r="O70" s="69"/>
      <c r="P70" s="69">
        <v>987</v>
      </c>
      <c r="Q70" s="16"/>
      <c r="R70" s="16"/>
    </row>
    <row r="71" spans="1:18" ht="40.5" customHeight="1">
      <c r="A71" s="45" t="s">
        <v>132</v>
      </c>
      <c r="B71" s="24" t="s">
        <v>144</v>
      </c>
      <c r="C71" s="22"/>
      <c r="D71" s="22"/>
      <c r="E71" s="22"/>
      <c r="F71" s="22"/>
      <c r="G71" s="26">
        <f aca="true" t="shared" si="17" ref="G71:O71">G72+G75</f>
        <v>0</v>
      </c>
      <c r="H71" s="26">
        <f t="shared" si="17"/>
        <v>1000</v>
      </c>
      <c r="I71" s="26">
        <f t="shared" si="17"/>
        <v>2000</v>
      </c>
      <c r="J71" s="38">
        <f t="shared" si="17"/>
        <v>0</v>
      </c>
      <c r="K71" s="38">
        <f t="shared" si="17"/>
        <v>1000</v>
      </c>
      <c r="L71" s="38">
        <f t="shared" si="17"/>
        <v>1000</v>
      </c>
      <c r="M71" s="68">
        <f>M72+M75</f>
        <v>3396</v>
      </c>
      <c r="N71" s="72">
        <f t="shared" si="17"/>
        <v>0</v>
      </c>
      <c r="O71" s="68">
        <f t="shared" si="17"/>
        <v>0</v>
      </c>
      <c r="P71" s="68">
        <f>P72+P75</f>
        <v>3321</v>
      </c>
      <c r="Q71" s="16"/>
      <c r="R71" s="16"/>
    </row>
    <row r="72" spans="1:18" ht="98.25" customHeight="1">
      <c r="A72" s="45" t="s">
        <v>141</v>
      </c>
      <c r="B72" s="24" t="s">
        <v>179</v>
      </c>
      <c r="C72" s="22"/>
      <c r="D72" s="22"/>
      <c r="E72" s="22"/>
      <c r="F72" s="22"/>
      <c r="G72" s="26">
        <f>G73</f>
        <v>0</v>
      </c>
      <c r="H72" s="26">
        <f aca="true" t="shared" si="18" ref="H72:P72">H73</f>
        <v>0</v>
      </c>
      <c r="I72" s="26">
        <f t="shared" si="18"/>
        <v>0</v>
      </c>
      <c r="J72" s="38">
        <f t="shared" si="18"/>
        <v>0</v>
      </c>
      <c r="K72" s="38">
        <f t="shared" si="18"/>
        <v>0</v>
      </c>
      <c r="L72" s="38">
        <f t="shared" si="18"/>
        <v>0</v>
      </c>
      <c r="M72" s="68">
        <f t="shared" si="18"/>
        <v>2896</v>
      </c>
      <c r="N72" s="72">
        <f t="shared" si="18"/>
        <v>0</v>
      </c>
      <c r="O72" s="68">
        <f t="shared" si="18"/>
        <v>0</v>
      </c>
      <c r="P72" s="68">
        <f t="shared" si="18"/>
        <v>2821</v>
      </c>
      <c r="Q72" s="16"/>
      <c r="R72" s="16"/>
    </row>
    <row r="73" spans="1:18" ht="116.25" customHeight="1">
      <c r="A73" s="45" t="s">
        <v>194</v>
      </c>
      <c r="B73" s="24" t="s">
        <v>172</v>
      </c>
      <c r="C73" s="22"/>
      <c r="D73" s="22"/>
      <c r="E73" s="22"/>
      <c r="F73" s="22"/>
      <c r="G73" s="26"/>
      <c r="H73" s="26"/>
      <c r="I73" s="26"/>
      <c r="J73" s="38"/>
      <c r="K73" s="38"/>
      <c r="L73" s="38"/>
      <c r="M73" s="68">
        <f>M74</f>
        <v>2896</v>
      </c>
      <c r="N73" s="72"/>
      <c r="O73" s="68"/>
      <c r="P73" s="68">
        <f>P74</f>
        <v>2821</v>
      </c>
      <c r="Q73" s="16"/>
      <c r="R73" s="16"/>
    </row>
    <row r="74" spans="1:18" ht="116.25" customHeight="1">
      <c r="A74" s="45" t="s">
        <v>193</v>
      </c>
      <c r="B74" s="24" t="s">
        <v>180</v>
      </c>
      <c r="C74" s="22"/>
      <c r="D74" s="22"/>
      <c r="E74" s="22"/>
      <c r="F74" s="22"/>
      <c r="G74" s="26"/>
      <c r="H74" s="26"/>
      <c r="I74" s="26"/>
      <c r="J74" s="38"/>
      <c r="K74" s="38"/>
      <c r="L74" s="38"/>
      <c r="M74" s="69">
        <v>2896</v>
      </c>
      <c r="N74" s="71"/>
      <c r="O74" s="69"/>
      <c r="P74" s="69">
        <v>2821</v>
      </c>
      <c r="Q74" s="16"/>
      <c r="R74" s="16"/>
    </row>
    <row r="75" spans="1:18" ht="78" customHeight="1">
      <c r="A75" s="45" t="s">
        <v>133</v>
      </c>
      <c r="B75" s="24" t="s">
        <v>134</v>
      </c>
      <c r="C75" s="22"/>
      <c r="D75" s="22"/>
      <c r="E75" s="22"/>
      <c r="F75" s="22"/>
      <c r="G75" s="26">
        <f>G77</f>
        <v>0</v>
      </c>
      <c r="H75" s="26">
        <f>H77</f>
        <v>1000</v>
      </c>
      <c r="I75" s="26">
        <f>I77</f>
        <v>2000</v>
      </c>
      <c r="J75" s="38">
        <f aca="true" t="shared" si="19" ref="J75:O76">J76</f>
        <v>0</v>
      </c>
      <c r="K75" s="38">
        <f t="shared" si="19"/>
        <v>1000</v>
      </c>
      <c r="L75" s="38">
        <f t="shared" si="19"/>
        <v>1000</v>
      </c>
      <c r="M75" s="68">
        <f>M77</f>
        <v>500</v>
      </c>
      <c r="N75" s="72">
        <f t="shared" si="19"/>
        <v>0</v>
      </c>
      <c r="O75" s="68">
        <f t="shared" si="19"/>
        <v>0</v>
      </c>
      <c r="P75" s="68">
        <f>P77</f>
        <v>500</v>
      </c>
      <c r="Q75" s="16"/>
      <c r="R75" s="16"/>
    </row>
    <row r="76" spans="1:18" ht="48" customHeight="1">
      <c r="A76" s="45" t="s">
        <v>135</v>
      </c>
      <c r="B76" s="24" t="s">
        <v>136</v>
      </c>
      <c r="C76" s="32"/>
      <c r="D76" s="32"/>
      <c r="E76" s="32"/>
      <c r="F76" s="32"/>
      <c r="G76" s="26">
        <f>G77</f>
        <v>0</v>
      </c>
      <c r="H76" s="26">
        <f>H77</f>
        <v>1000</v>
      </c>
      <c r="I76" s="26">
        <f>I77</f>
        <v>2000</v>
      </c>
      <c r="J76" s="38">
        <f t="shared" si="19"/>
        <v>0</v>
      </c>
      <c r="K76" s="38">
        <f t="shared" si="19"/>
        <v>1000</v>
      </c>
      <c r="L76" s="38">
        <f t="shared" si="19"/>
        <v>1000</v>
      </c>
      <c r="M76" s="68">
        <f>M77</f>
        <v>500</v>
      </c>
      <c r="N76" s="72">
        <f t="shared" si="19"/>
        <v>0</v>
      </c>
      <c r="O76" s="68">
        <f t="shared" si="19"/>
        <v>0</v>
      </c>
      <c r="P76" s="68">
        <f>P77</f>
        <v>500</v>
      </c>
      <c r="Q76" s="16"/>
      <c r="R76" s="16"/>
    </row>
    <row r="77" spans="1:18" ht="51.75" customHeight="1">
      <c r="A77" s="46" t="s">
        <v>137</v>
      </c>
      <c r="B77" s="29" t="s">
        <v>138</v>
      </c>
      <c r="C77" s="22"/>
      <c r="D77" s="22"/>
      <c r="E77" s="22"/>
      <c r="F77" s="22"/>
      <c r="G77" s="19">
        <v>0</v>
      </c>
      <c r="H77" s="19">
        <v>1000</v>
      </c>
      <c r="I77" s="19">
        <v>2000</v>
      </c>
      <c r="J77" s="39">
        <v>0</v>
      </c>
      <c r="K77" s="39">
        <v>1000</v>
      </c>
      <c r="L77" s="39">
        <v>1000</v>
      </c>
      <c r="M77" s="69">
        <v>500</v>
      </c>
      <c r="N77" s="71"/>
      <c r="O77" s="69"/>
      <c r="P77" s="69">
        <v>500</v>
      </c>
      <c r="Q77" s="16"/>
      <c r="R77" s="16"/>
    </row>
    <row r="78" spans="1:18" ht="18">
      <c r="A78" s="45" t="s">
        <v>77</v>
      </c>
      <c r="B78" s="24" t="s">
        <v>78</v>
      </c>
      <c r="C78" s="32" t="e">
        <f>C79+C82+#REF!+C85+C86+C87+C83+#REF!</f>
        <v>#REF!</v>
      </c>
      <c r="D78" s="32" t="e">
        <f>D79+D82+#REF!+D85+D86+D87+D83+#REF!</f>
        <v>#REF!</v>
      </c>
      <c r="E78" s="32" t="e">
        <f>E79+E82+#REF!+E85+E86+E87+E83+#REF!</f>
        <v>#REF!</v>
      </c>
      <c r="F78" s="32" t="e">
        <f>F79+F82+#REF!+F85+F86+F87+F83+#REF!</f>
        <v>#REF!</v>
      </c>
      <c r="G78" s="19" t="e">
        <f>G79+G82+#REF!+G83+G85+G86+G87</f>
        <v>#REF!</v>
      </c>
      <c r="H78" s="19" t="e">
        <f>H79+H82+#REF!+H83+H85+H86+H87</f>
        <v>#REF!</v>
      </c>
      <c r="I78" s="19" t="e">
        <f>I79+I82+#REF!+I83+I85+I86+I87</f>
        <v>#REF!</v>
      </c>
      <c r="J78" s="39" t="e">
        <f>J79+J82+#REF!+J83+J85+J86+J87</f>
        <v>#REF!</v>
      </c>
      <c r="K78" s="39" t="e">
        <f>K79+K82+#REF!+K83+K85+K86+K87</f>
        <v>#REF!</v>
      </c>
      <c r="L78" s="39" t="e">
        <f>L79+L82+#REF!+L83+L85+L86+L87</f>
        <v>#REF!</v>
      </c>
      <c r="M78" s="68">
        <f>M79+M82+M83+M85+M86+M87</f>
        <v>2734.8999999999996</v>
      </c>
      <c r="N78" s="71" t="e">
        <f>N79+N82+#REF!+N83+N85+N86+N87</f>
        <v>#REF!</v>
      </c>
      <c r="O78" s="69" t="e">
        <f>O79+O82+#REF!+O83+O85+O86+O87</f>
        <v>#REF!</v>
      </c>
      <c r="P78" s="68">
        <f>P79+P82+P83+P85+P86+P87</f>
        <v>2817</v>
      </c>
      <c r="Q78" s="16"/>
      <c r="R78" s="16"/>
    </row>
    <row r="79" spans="1:18" ht="31.5" customHeight="1">
      <c r="A79" s="45" t="s">
        <v>79</v>
      </c>
      <c r="B79" s="24" t="s">
        <v>80</v>
      </c>
      <c r="C79" s="32">
        <f aca="true" t="shared" si="20" ref="C79:N79">C80+C81</f>
        <v>6</v>
      </c>
      <c r="D79" s="32">
        <f t="shared" si="20"/>
        <v>8</v>
      </c>
      <c r="E79" s="32">
        <f t="shared" si="20"/>
        <v>9</v>
      </c>
      <c r="F79" s="32">
        <f t="shared" si="20"/>
        <v>8</v>
      </c>
      <c r="G79" s="19">
        <f t="shared" si="20"/>
        <v>35</v>
      </c>
      <c r="H79" s="19">
        <f t="shared" si="20"/>
        <v>75</v>
      </c>
      <c r="I79" s="19">
        <f>I80+I81</f>
        <v>75</v>
      </c>
      <c r="J79" s="39">
        <f t="shared" si="20"/>
        <v>43</v>
      </c>
      <c r="K79" s="39">
        <f>K80+K81</f>
        <v>92</v>
      </c>
      <c r="L79" s="39">
        <f>L80+L81</f>
        <v>92</v>
      </c>
      <c r="M79" s="68">
        <f>M80+M81</f>
        <v>78.80000000000001</v>
      </c>
      <c r="N79" s="72">
        <f t="shared" si="20"/>
        <v>0</v>
      </c>
      <c r="O79" s="68">
        <f>O80+O81</f>
        <v>0</v>
      </c>
      <c r="P79" s="68">
        <f>P80+P81</f>
        <v>81.1</v>
      </c>
      <c r="Q79" s="16"/>
      <c r="R79" s="16"/>
    </row>
    <row r="80" spans="1:18" ht="132.75" customHeight="1">
      <c r="A80" s="46" t="s">
        <v>81</v>
      </c>
      <c r="B80" s="76" t="s">
        <v>207</v>
      </c>
      <c r="C80" s="22">
        <v>3</v>
      </c>
      <c r="D80" s="22">
        <v>4</v>
      </c>
      <c r="E80" s="22">
        <v>5</v>
      </c>
      <c r="F80" s="22">
        <v>4</v>
      </c>
      <c r="G80" s="19">
        <v>25</v>
      </c>
      <c r="H80" s="19">
        <v>35</v>
      </c>
      <c r="I80" s="19">
        <v>35</v>
      </c>
      <c r="J80" s="39">
        <v>30</v>
      </c>
      <c r="K80" s="39">
        <v>43</v>
      </c>
      <c r="L80" s="39">
        <v>43</v>
      </c>
      <c r="M80" s="69">
        <v>30.6</v>
      </c>
      <c r="N80" s="71"/>
      <c r="O80" s="69"/>
      <c r="P80" s="69">
        <v>31.5</v>
      </c>
      <c r="Q80" s="16"/>
      <c r="R80" s="16"/>
    </row>
    <row r="81" spans="1:18" ht="66.75" customHeight="1">
      <c r="A81" s="46" t="s">
        <v>82</v>
      </c>
      <c r="B81" s="29" t="s">
        <v>83</v>
      </c>
      <c r="C81" s="22">
        <v>3</v>
      </c>
      <c r="D81" s="22">
        <v>4</v>
      </c>
      <c r="E81" s="22">
        <v>4</v>
      </c>
      <c r="F81" s="22">
        <v>4</v>
      </c>
      <c r="G81" s="19">
        <v>10</v>
      </c>
      <c r="H81" s="19">
        <v>40</v>
      </c>
      <c r="I81" s="19">
        <v>40</v>
      </c>
      <c r="J81" s="39">
        <v>13</v>
      </c>
      <c r="K81" s="39">
        <v>49</v>
      </c>
      <c r="L81" s="39">
        <v>49</v>
      </c>
      <c r="M81" s="69">
        <v>48.2</v>
      </c>
      <c r="N81" s="71"/>
      <c r="O81" s="69"/>
      <c r="P81" s="69">
        <v>49.6</v>
      </c>
      <c r="Q81" s="16"/>
      <c r="R81" s="16"/>
    </row>
    <row r="82" spans="1:18" ht="79.5" customHeight="1">
      <c r="A82" s="45" t="s">
        <v>84</v>
      </c>
      <c r="B82" s="24" t="s">
        <v>85</v>
      </c>
      <c r="C82" s="32">
        <v>15</v>
      </c>
      <c r="D82" s="32">
        <v>15</v>
      </c>
      <c r="E82" s="32">
        <v>15</v>
      </c>
      <c r="F82" s="32">
        <v>15</v>
      </c>
      <c r="G82" s="19">
        <v>380</v>
      </c>
      <c r="H82" s="19">
        <v>300</v>
      </c>
      <c r="I82" s="19">
        <v>300</v>
      </c>
      <c r="J82" s="39">
        <v>475</v>
      </c>
      <c r="K82" s="39">
        <v>365</v>
      </c>
      <c r="L82" s="39">
        <v>365</v>
      </c>
      <c r="M82" s="68">
        <v>122.3</v>
      </c>
      <c r="N82" s="72"/>
      <c r="O82" s="68"/>
      <c r="P82" s="68">
        <v>126</v>
      </c>
      <c r="Q82" s="16"/>
      <c r="R82" s="16"/>
    </row>
    <row r="83" spans="1:18" ht="116.25" customHeight="1">
      <c r="A83" s="45" t="s">
        <v>86</v>
      </c>
      <c r="B83" s="24" t="s">
        <v>146</v>
      </c>
      <c r="C83" s="32">
        <f aca="true" t="shared" si="21" ref="C83:O83">C84</f>
        <v>0</v>
      </c>
      <c r="D83" s="32">
        <f t="shared" si="21"/>
        <v>0</v>
      </c>
      <c r="E83" s="32">
        <f t="shared" si="21"/>
        <v>0</v>
      </c>
      <c r="F83" s="32">
        <f t="shared" si="21"/>
        <v>0</v>
      </c>
      <c r="G83" s="19">
        <f t="shared" si="21"/>
        <v>65</v>
      </c>
      <c r="H83" s="19">
        <f t="shared" si="21"/>
        <v>50</v>
      </c>
      <c r="I83" s="19">
        <f t="shared" si="21"/>
        <v>50</v>
      </c>
      <c r="J83" s="39">
        <f t="shared" si="21"/>
        <v>85</v>
      </c>
      <c r="K83" s="39">
        <f t="shared" si="21"/>
        <v>61</v>
      </c>
      <c r="L83" s="39">
        <f t="shared" si="21"/>
        <v>61</v>
      </c>
      <c r="M83" s="68">
        <f>M84</f>
        <v>18.7</v>
      </c>
      <c r="N83" s="72">
        <f t="shared" si="21"/>
        <v>0</v>
      </c>
      <c r="O83" s="68">
        <f t="shared" si="21"/>
        <v>0</v>
      </c>
      <c r="P83" s="68">
        <f>P84</f>
        <v>19.3</v>
      </c>
      <c r="Q83" s="16"/>
      <c r="R83" s="16"/>
    </row>
    <row r="84" spans="1:18" ht="35.25" customHeight="1">
      <c r="A84" s="46" t="s">
        <v>87</v>
      </c>
      <c r="B84" s="29" t="s">
        <v>145</v>
      </c>
      <c r="C84" s="22"/>
      <c r="D84" s="22"/>
      <c r="E84" s="22"/>
      <c r="F84" s="22"/>
      <c r="G84" s="19">
        <v>65</v>
      </c>
      <c r="H84" s="19">
        <v>50</v>
      </c>
      <c r="I84" s="19">
        <v>50</v>
      </c>
      <c r="J84" s="39">
        <v>85</v>
      </c>
      <c r="K84" s="39">
        <v>61</v>
      </c>
      <c r="L84" s="39">
        <v>61</v>
      </c>
      <c r="M84" s="69">
        <v>18.7</v>
      </c>
      <c r="N84" s="71"/>
      <c r="O84" s="69"/>
      <c r="P84" s="69">
        <v>19.3</v>
      </c>
      <c r="Q84" s="16"/>
      <c r="R84" s="16"/>
    </row>
    <row r="85" spans="1:18" s="3" customFormat="1" ht="63" customHeight="1">
      <c r="A85" s="45" t="s">
        <v>88</v>
      </c>
      <c r="B85" s="24" t="s">
        <v>89</v>
      </c>
      <c r="C85" s="32">
        <v>8</v>
      </c>
      <c r="D85" s="32">
        <v>9</v>
      </c>
      <c r="E85" s="32">
        <v>9</v>
      </c>
      <c r="F85" s="32">
        <v>9</v>
      </c>
      <c r="G85" s="26">
        <v>887</v>
      </c>
      <c r="H85" s="26">
        <v>740</v>
      </c>
      <c r="I85" s="26">
        <v>740</v>
      </c>
      <c r="J85" s="38">
        <v>1110</v>
      </c>
      <c r="K85" s="38">
        <v>911</v>
      </c>
      <c r="L85" s="38">
        <v>911</v>
      </c>
      <c r="M85" s="68">
        <v>587.3</v>
      </c>
      <c r="N85" s="72"/>
      <c r="O85" s="68"/>
      <c r="P85" s="68">
        <v>605</v>
      </c>
      <c r="Q85" s="23"/>
      <c r="R85" s="23"/>
    </row>
    <row r="86" spans="1:18" s="3" customFormat="1" ht="32.25" customHeight="1" hidden="1">
      <c r="A86" s="45" t="s">
        <v>90</v>
      </c>
      <c r="B86" s="24" t="s">
        <v>91</v>
      </c>
      <c r="C86" s="32">
        <v>60</v>
      </c>
      <c r="D86" s="32">
        <v>60</v>
      </c>
      <c r="E86" s="32">
        <v>60</v>
      </c>
      <c r="F86" s="32">
        <v>60</v>
      </c>
      <c r="G86" s="26">
        <v>1420</v>
      </c>
      <c r="H86" s="26">
        <v>1880</v>
      </c>
      <c r="I86" s="26">
        <v>1880</v>
      </c>
      <c r="J86" s="38">
        <v>1780</v>
      </c>
      <c r="K86" s="38">
        <v>2309</v>
      </c>
      <c r="L86" s="38">
        <v>2309</v>
      </c>
      <c r="M86" s="68">
        <v>0</v>
      </c>
      <c r="N86" s="72"/>
      <c r="O86" s="68"/>
      <c r="P86" s="68">
        <v>0</v>
      </c>
      <c r="Q86" s="23"/>
      <c r="R86" s="23"/>
    </row>
    <row r="87" spans="1:18" s="3" customFormat="1" ht="33" customHeight="1">
      <c r="A87" s="45" t="s">
        <v>92</v>
      </c>
      <c r="B87" s="24" t="s">
        <v>93</v>
      </c>
      <c r="C87" s="32">
        <f aca="true" t="shared" si="22" ref="C87:O87">C88</f>
        <v>195</v>
      </c>
      <c r="D87" s="32">
        <f t="shared" si="22"/>
        <v>195</v>
      </c>
      <c r="E87" s="32">
        <f t="shared" si="22"/>
        <v>196</v>
      </c>
      <c r="F87" s="32">
        <f t="shared" si="22"/>
        <v>762.5</v>
      </c>
      <c r="G87" s="26">
        <f t="shared" si="22"/>
        <v>1717</v>
      </c>
      <c r="H87" s="26">
        <f t="shared" si="22"/>
        <v>1654</v>
      </c>
      <c r="I87" s="26">
        <f t="shared" si="22"/>
        <v>1654</v>
      </c>
      <c r="J87" s="38">
        <f t="shared" si="22"/>
        <v>2151</v>
      </c>
      <c r="K87" s="38">
        <f t="shared" si="22"/>
        <v>2155</v>
      </c>
      <c r="L87" s="38">
        <f t="shared" si="22"/>
        <v>2155</v>
      </c>
      <c r="M87" s="68">
        <f>M88</f>
        <v>1927.8</v>
      </c>
      <c r="N87" s="72">
        <f t="shared" si="22"/>
        <v>0</v>
      </c>
      <c r="O87" s="68">
        <f t="shared" si="22"/>
        <v>0</v>
      </c>
      <c r="P87" s="68">
        <f>P88</f>
        <v>1985.6</v>
      </c>
      <c r="Q87" s="23"/>
      <c r="R87" s="23"/>
    </row>
    <row r="88" spans="1:18" ht="48.75" customHeight="1">
      <c r="A88" s="46" t="s">
        <v>94</v>
      </c>
      <c r="B88" s="29" t="s">
        <v>95</v>
      </c>
      <c r="C88" s="22">
        <v>195</v>
      </c>
      <c r="D88" s="22">
        <v>195</v>
      </c>
      <c r="E88" s="22">
        <v>196</v>
      </c>
      <c r="F88" s="22">
        <v>762.5</v>
      </c>
      <c r="G88" s="19">
        <v>1717</v>
      </c>
      <c r="H88" s="19">
        <v>1654</v>
      </c>
      <c r="I88" s="19">
        <v>1654</v>
      </c>
      <c r="J88" s="39">
        <v>2151</v>
      </c>
      <c r="K88" s="39">
        <v>2155</v>
      </c>
      <c r="L88" s="39">
        <v>2155</v>
      </c>
      <c r="M88" s="69">
        <v>1927.8</v>
      </c>
      <c r="N88" s="71"/>
      <c r="O88" s="69"/>
      <c r="P88" s="69">
        <v>1985.6</v>
      </c>
      <c r="Q88" s="16"/>
      <c r="R88" s="16"/>
    </row>
    <row r="89" spans="1:18" s="3" customFormat="1" ht="18">
      <c r="A89" s="48" t="s">
        <v>96</v>
      </c>
      <c r="B89" s="24" t="s">
        <v>97</v>
      </c>
      <c r="C89" s="32" t="e">
        <f aca="true" t="shared" si="23" ref="C89:P89">C90</f>
        <v>#REF!</v>
      </c>
      <c r="D89" s="32" t="e">
        <f t="shared" si="23"/>
        <v>#REF!</v>
      </c>
      <c r="E89" s="32" t="e">
        <f t="shared" si="23"/>
        <v>#REF!</v>
      </c>
      <c r="F89" s="32" t="e">
        <f t="shared" si="23"/>
        <v>#REF!</v>
      </c>
      <c r="G89" s="26" t="e">
        <f t="shared" si="23"/>
        <v>#REF!</v>
      </c>
      <c r="H89" s="26" t="e">
        <f t="shared" si="23"/>
        <v>#REF!</v>
      </c>
      <c r="I89" s="26" t="e">
        <f t="shared" si="23"/>
        <v>#REF!</v>
      </c>
      <c r="J89" s="38" t="e">
        <f t="shared" si="23"/>
        <v>#REF!</v>
      </c>
      <c r="K89" s="38" t="e">
        <f t="shared" si="23"/>
        <v>#REF!</v>
      </c>
      <c r="L89" s="38" t="e">
        <f t="shared" si="23"/>
        <v>#REF!</v>
      </c>
      <c r="M89" s="68">
        <f t="shared" si="23"/>
        <v>272275.4</v>
      </c>
      <c r="N89" s="72" t="e">
        <f t="shared" si="23"/>
        <v>#REF!</v>
      </c>
      <c r="O89" s="68" t="e">
        <f t="shared" si="23"/>
        <v>#REF!</v>
      </c>
      <c r="P89" s="68">
        <f t="shared" si="23"/>
        <v>225892.1</v>
      </c>
      <c r="Q89" s="23"/>
      <c r="R89" s="23"/>
    </row>
    <row r="90" spans="1:18" ht="31.5">
      <c r="A90" s="48" t="s">
        <v>98</v>
      </c>
      <c r="B90" s="24" t="s">
        <v>99</v>
      </c>
      <c r="C90" s="32" t="e">
        <f>C91+#REF!+#REF!+#REF!</f>
        <v>#REF!</v>
      </c>
      <c r="D90" s="32" t="e">
        <f>D91+#REF!+#REF!+#REF!</f>
        <v>#REF!</v>
      </c>
      <c r="E90" s="32" t="e">
        <f>E91+#REF!+#REF!+#REF!</f>
        <v>#REF!</v>
      </c>
      <c r="F90" s="32" t="e">
        <f>F91+#REF!+#REF!+#REF!</f>
        <v>#REF!</v>
      </c>
      <c r="G90" s="19" t="e">
        <f>G91+#REF!+G108</f>
        <v>#REF!</v>
      </c>
      <c r="H90" s="19" t="e">
        <f>H91+#REF!+H108</f>
        <v>#REF!</v>
      </c>
      <c r="I90" s="19" t="e">
        <f>I91+#REF!+I108</f>
        <v>#REF!</v>
      </c>
      <c r="J90" s="39" t="e">
        <f>J91+#REF!+J108</f>
        <v>#REF!</v>
      </c>
      <c r="K90" s="39" t="e">
        <f>K91+#REF!+K108</f>
        <v>#REF!</v>
      </c>
      <c r="L90" s="39" t="e">
        <f>L91+#REF!+L108</f>
        <v>#REF!</v>
      </c>
      <c r="M90" s="69">
        <f>M91+M108+M96</f>
        <v>272275.4</v>
      </c>
      <c r="N90" s="71" t="e">
        <f>N91+#REF!+N108</f>
        <v>#REF!</v>
      </c>
      <c r="O90" s="69" t="e">
        <f>O91+#REF!+O108</f>
        <v>#REF!</v>
      </c>
      <c r="P90" s="69">
        <f>P91+P108+P96</f>
        <v>225892.1</v>
      </c>
      <c r="Q90" s="16"/>
      <c r="R90" s="16"/>
    </row>
    <row r="91" spans="1:18" ht="31.5">
      <c r="A91" s="48" t="s">
        <v>100</v>
      </c>
      <c r="B91" s="24" t="s">
        <v>101</v>
      </c>
      <c r="C91" s="32">
        <f aca="true" t="shared" si="24" ref="C91:P92">C92</f>
        <v>19616</v>
      </c>
      <c r="D91" s="32">
        <f t="shared" si="24"/>
        <v>20110</v>
      </c>
      <c r="E91" s="32">
        <f t="shared" si="24"/>
        <v>11815</v>
      </c>
      <c r="F91" s="32">
        <f t="shared" si="24"/>
        <v>10271</v>
      </c>
      <c r="G91" s="19">
        <f aca="true" t="shared" si="25" ref="G91:O91">G92+G94</f>
        <v>79970</v>
      </c>
      <c r="H91" s="19">
        <f t="shared" si="25"/>
        <v>79970</v>
      </c>
      <c r="I91" s="19">
        <f t="shared" si="25"/>
        <v>79970</v>
      </c>
      <c r="J91" s="39">
        <f t="shared" si="25"/>
        <v>86701</v>
      </c>
      <c r="K91" s="39">
        <f t="shared" si="25"/>
        <v>86701</v>
      </c>
      <c r="L91" s="39">
        <f t="shared" si="25"/>
        <v>86701</v>
      </c>
      <c r="M91" s="68">
        <f>M92+M94</f>
        <v>14353</v>
      </c>
      <c r="N91" s="72">
        <f t="shared" si="25"/>
        <v>0</v>
      </c>
      <c r="O91" s="68">
        <f t="shared" si="25"/>
        <v>0</v>
      </c>
      <c r="P91" s="68">
        <f>P92+P94</f>
        <v>29980</v>
      </c>
      <c r="Q91" s="16"/>
      <c r="R91" s="16"/>
    </row>
    <row r="92" spans="1:18" s="3" customFormat="1" ht="31.5">
      <c r="A92" s="48" t="s">
        <v>102</v>
      </c>
      <c r="B92" s="24" t="s">
        <v>103</v>
      </c>
      <c r="C92" s="32">
        <f t="shared" si="24"/>
        <v>19616</v>
      </c>
      <c r="D92" s="32">
        <f t="shared" si="24"/>
        <v>20110</v>
      </c>
      <c r="E92" s="32">
        <f t="shared" si="24"/>
        <v>11815</v>
      </c>
      <c r="F92" s="32">
        <f t="shared" si="24"/>
        <v>10271</v>
      </c>
      <c r="G92" s="26">
        <f t="shared" si="24"/>
        <v>57755</v>
      </c>
      <c r="H92" s="26">
        <f t="shared" si="24"/>
        <v>57755</v>
      </c>
      <c r="I92" s="26">
        <f t="shared" si="24"/>
        <v>57755</v>
      </c>
      <c r="J92" s="38">
        <f t="shared" si="24"/>
        <v>57605</v>
      </c>
      <c r="K92" s="38">
        <f t="shared" si="24"/>
        <v>57605</v>
      </c>
      <c r="L92" s="38">
        <f t="shared" si="24"/>
        <v>57605</v>
      </c>
      <c r="M92" s="68">
        <f t="shared" si="24"/>
        <v>11860</v>
      </c>
      <c r="N92" s="72">
        <f t="shared" si="24"/>
        <v>0</v>
      </c>
      <c r="O92" s="68">
        <f t="shared" si="24"/>
        <v>0</v>
      </c>
      <c r="P92" s="68">
        <f t="shared" si="24"/>
        <v>29980</v>
      </c>
      <c r="Q92" s="23"/>
      <c r="R92" s="23"/>
    </row>
    <row r="93" spans="1:18" ht="31.5">
      <c r="A93" s="30" t="s">
        <v>104</v>
      </c>
      <c r="B93" s="29" t="s">
        <v>105</v>
      </c>
      <c r="C93" s="22">
        <v>19616</v>
      </c>
      <c r="D93" s="22">
        <v>20110</v>
      </c>
      <c r="E93" s="22">
        <v>11815</v>
      </c>
      <c r="F93" s="22">
        <v>10271</v>
      </c>
      <c r="G93" s="19">
        <v>57755</v>
      </c>
      <c r="H93" s="19">
        <v>57755</v>
      </c>
      <c r="I93" s="19">
        <v>57755</v>
      </c>
      <c r="J93" s="39">
        <v>57605</v>
      </c>
      <c r="K93" s="39">
        <v>57605</v>
      </c>
      <c r="L93" s="39">
        <v>57605</v>
      </c>
      <c r="M93" s="69">
        <v>11860</v>
      </c>
      <c r="N93" s="71"/>
      <c r="O93" s="69"/>
      <c r="P93" s="69">
        <v>29980</v>
      </c>
      <c r="Q93" s="16"/>
      <c r="R93" s="16"/>
    </row>
    <row r="94" spans="1:18" ht="31.5">
      <c r="A94" s="48" t="s">
        <v>106</v>
      </c>
      <c r="B94" s="24" t="s">
        <v>107</v>
      </c>
      <c r="C94" s="22"/>
      <c r="D94" s="22"/>
      <c r="E94" s="22"/>
      <c r="F94" s="22"/>
      <c r="G94" s="19">
        <f aca="true" t="shared" si="26" ref="G94:P94">G95</f>
        <v>22215</v>
      </c>
      <c r="H94" s="19">
        <f t="shared" si="26"/>
        <v>22215</v>
      </c>
      <c r="I94" s="19">
        <f t="shared" si="26"/>
        <v>22215</v>
      </c>
      <c r="J94" s="39">
        <f t="shared" si="26"/>
        <v>29096</v>
      </c>
      <c r="K94" s="39">
        <f t="shared" si="26"/>
        <v>29096</v>
      </c>
      <c r="L94" s="39">
        <f t="shared" si="26"/>
        <v>29096</v>
      </c>
      <c r="M94" s="68">
        <f t="shared" si="26"/>
        <v>2493</v>
      </c>
      <c r="N94" s="71">
        <f t="shared" si="26"/>
        <v>0</v>
      </c>
      <c r="O94" s="69">
        <f t="shared" si="26"/>
        <v>0</v>
      </c>
      <c r="P94" s="68">
        <f t="shared" si="26"/>
        <v>0</v>
      </c>
      <c r="Q94" s="16"/>
      <c r="R94" s="16"/>
    </row>
    <row r="95" spans="1:18" ht="33.75" customHeight="1">
      <c r="A95" s="30" t="s">
        <v>108</v>
      </c>
      <c r="B95" s="29" t="s">
        <v>109</v>
      </c>
      <c r="C95" s="22"/>
      <c r="D95" s="22"/>
      <c r="E95" s="22"/>
      <c r="F95" s="22"/>
      <c r="G95" s="19">
        <v>22215</v>
      </c>
      <c r="H95" s="19">
        <v>22215</v>
      </c>
      <c r="I95" s="19">
        <v>22215</v>
      </c>
      <c r="J95" s="39">
        <v>29096</v>
      </c>
      <c r="K95" s="39">
        <v>29096</v>
      </c>
      <c r="L95" s="39">
        <v>29096</v>
      </c>
      <c r="M95" s="69">
        <v>2493</v>
      </c>
      <c r="N95" s="71"/>
      <c r="O95" s="69"/>
      <c r="P95" s="69">
        <v>0</v>
      </c>
      <c r="Q95" s="16"/>
      <c r="R95" s="16"/>
    </row>
    <row r="96" spans="1:18" ht="33.75" customHeight="1">
      <c r="A96" s="77" t="s">
        <v>216</v>
      </c>
      <c r="B96" s="67" t="s">
        <v>217</v>
      </c>
      <c r="C96" s="64"/>
      <c r="D96" s="64"/>
      <c r="E96" s="64"/>
      <c r="F96" s="64"/>
      <c r="G96" s="65"/>
      <c r="H96" s="65"/>
      <c r="I96" s="65"/>
      <c r="J96" s="66"/>
      <c r="K96" s="66"/>
      <c r="L96" s="66"/>
      <c r="M96" s="75">
        <f>M100+M97</f>
        <v>87883</v>
      </c>
      <c r="N96" s="71"/>
      <c r="O96" s="69"/>
      <c r="P96" s="75">
        <f>P100+P97</f>
        <v>24832.6</v>
      </c>
      <c r="Q96" s="16"/>
      <c r="R96" s="16"/>
    </row>
    <row r="97" spans="1:18" ht="82.5" customHeight="1">
      <c r="A97" s="48" t="s">
        <v>232</v>
      </c>
      <c r="B97" s="24" t="s">
        <v>233</v>
      </c>
      <c r="C97" s="64"/>
      <c r="D97" s="64"/>
      <c r="E97" s="64"/>
      <c r="F97" s="64"/>
      <c r="G97" s="65"/>
      <c r="H97" s="65"/>
      <c r="I97" s="65"/>
      <c r="J97" s="66"/>
      <c r="K97" s="66"/>
      <c r="L97" s="66"/>
      <c r="M97" s="75">
        <f>M98+M99</f>
        <v>65982.2</v>
      </c>
      <c r="N97" s="71"/>
      <c r="O97" s="69"/>
      <c r="P97" s="75">
        <f>P98+P99</f>
        <v>1000</v>
      </c>
      <c r="Q97" s="16"/>
      <c r="R97" s="16"/>
    </row>
    <row r="98" spans="1:18" ht="66" customHeight="1">
      <c r="A98" s="78" t="s">
        <v>234</v>
      </c>
      <c r="B98" s="67" t="s">
        <v>235</v>
      </c>
      <c r="C98" s="64"/>
      <c r="D98" s="64"/>
      <c r="E98" s="64"/>
      <c r="F98" s="64"/>
      <c r="G98" s="65"/>
      <c r="H98" s="65"/>
      <c r="I98" s="65"/>
      <c r="J98" s="66"/>
      <c r="K98" s="66"/>
      <c r="L98" s="66"/>
      <c r="M98" s="74">
        <v>1000</v>
      </c>
      <c r="N98" s="71"/>
      <c r="O98" s="69"/>
      <c r="P98" s="74">
        <v>1000</v>
      </c>
      <c r="Q98" s="16"/>
      <c r="R98" s="16"/>
    </row>
    <row r="99" spans="1:18" ht="114.75" customHeight="1">
      <c r="A99" s="78" t="s">
        <v>234</v>
      </c>
      <c r="B99" s="67" t="s">
        <v>236</v>
      </c>
      <c r="C99" s="64"/>
      <c r="D99" s="64"/>
      <c r="E99" s="64"/>
      <c r="F99" s="64"/>
      <c r="G99" s="65"/>
      <c r="H99" s="65"/>
      <c r="I99" s="65"/>
      <c r="J99" s="66"/>
      <c r="K99" s="66"/>
      <c r="L99" s="66"/>
      <c r="M99" s="74">
        <v>64982.2</v>
      </c>
      <c r="N99" s="71"/>
      <c r="O99" s="69"/>
      <c r="P99" s="74">
        <v>0</v>
      </c>
      <c r="Q99" s="16"/>
      <c r="R99" s="16"/>
    </row>
    <row r="100" spans="1:18" ht="33.75" customHeight="1">
      <c r="A100" s="48" t="s">
        <v>218</v>
      </c>
      <c r="B100" s="24" t="s">
        <v>219</v>
      </c>
      <c r="C100" s="64"/>
      <c r="D100" s="64"/>
      <c r="E100" s="64"/>
      <c r="F100" s="64"/>
      <c r="G100" s="65"/>
      <c r="H100" s="65"/>
      <c r="I100" s="65"/>
      <c r="J100" s="66"/>
      <c r="K100" s="66"/>
      <c r="L100" s="66"/>
      <c r="M100" s="75">
        <f>M101</f>
        <v>21900.8</v>
      </c>
      <c r="N100" s="71"/>
      <c r="O100" s="69"/>
      <c r="P100" s="75">
        <f>P101</f>
        <v>23832.6</v>
      </c>
      <c r="Q100" s="16"/>
      <c r="R100" s="16"/>
    </row>
    <row r="101" spans="1:18" ht="24.75" customHeight="1">
      <c r="A101" s="48" t="s">
        <v>220</v>
      </c>
      <c r="B101" s="24" t="s">
        <v>221</v>
      </c>
      <c r="C101" s="64"/>
      <c r="D101" s="64"/>
      <c r="E101" s="64"/>
      <c r="F101" s="64"/>
      <c r="G101" s="65"/>
      <c r="H101" s="65"/>
      <c r="I101" s="65"/>
      <c r="J101" s="66"/>
      <c r="K101" s="66"/>
      <c r="L101" s="66"/>
      <c r="M101" s="74">
        <f>SUM(M102:M107)</f>
        <v>21900.8</v>
      </c>
      <c r="N101" s="71"/>
      <c r="O101" s="69"/>
      <c r="P101" s="74">
        <f>SUM(P102:P107)</f>
        <v>23832.6</v>
      </c>
      <c r="Q101" s="16"/>
      <c r="R101" s="16"/>
    </row>
    <row r="102" spans="1:18" ht="33.75" customHeight="1">
      <c r="A102" s="30" t="s">
        <v>220</v>
      </c>
      <c r="B102" s="29" t="s">
        <v>222</v>
      </c>
      <c r="C102" s="64"/>
      <c r="D102" s="64"/>
      <c r="E102" s="64"/>
      <c r="F102" s="64"/>
      <c r="G102" s="65"/>
      <c r="H102" s="65"/>
      <c r="I102" s="65"/>
      <c r="J102" s="66"/>
      <c r="K102" s="66"/>
      <c r="L102" s="66"/>
      <c r="M102" s="74">
        <v>5766</v>
      </c>
      <c r="N102" s="71"/>
      <c r="O102" s="69"/>
      <c r="P102" s="74">
        <v>5766</v>
      </c>
      <c r="Q102" s="16" t="s">
        <v>225</v>
      </c>
      <c r="R102" s="16"/>
    </row>
    <row r="103" spans="1:18" ht="33.75" customHeight="1">
      <c r="A103" s="30" t="s">
        <v>220</v>
      </c>
      <c r="B103" s="67" t="s">
        <v>223</v>
      </c>
      <c r="C103" s="64"/>
      <c r="D103" s="64"/>
      <c r="E103" s="64"/>
      <c r="F103" s="64"/>
      <c r="G103" s="65"/>
      <c r="H103" s="65"/>
      <c r="I103" s="65"/>
      <c r="J103" s="66"/>
      <c r="K103" s="66"/>
      <c r="L103" s="66"/>
      <c r="M103" s="74">
        <v>855.5</v>
      </c>
      <c r="N103" s="71"/>
      <c r="O103" s="69"/>
      <c r="P103" s="74">
        <v>906.7</v>
      </c>
      <c r="Q103" s="16"/>
      <c r="R103" s="16"/>
    </row>
    <row r="104" spans="1:18" ht="33.75" customHeight="1">
      <c r="A104" s="30" t="s">
        <v>220</v>
      </c>
      <c r="B104" s="67" t="s">
        <v>231</v>
      </c>
      <c r="C104" s="64"/>
      <c r="D104" s="64"/>
      <c r="E104" s="64"/>
      <c r="F104" s="64"/>
      <c r="G104" s="65"/>
      <c r="H104" s="65"/>
      <c r="I104" s="65"/>
      <c r="J104" s="66"/>
      <c r="K104" s="66"/>
      <c r="L104" s="66"/>
      <c r="M104" s="74">
        <v>10504.9</v>
      </c>
      <c r="N104" s="71"/>
      <c r="O104" s="69"/>
      <c r="P104" s="74">
        <v>12385.5</v>
      </c>
      <c r="Q104" s="16"/>
      <c r="R104" s="16"/>
    </row>
    <row r="105" spans="1:18" ht="33.75" customHeight="1">
      <c r="A105" s="30" t="s">
        <v>220</v>
      </c>
      <c r="B105" s="67" t="s">
        <v>237</v>
      </c>
      <c r="C105" s="64"/>
      <c r="D105" s="64"/>
      <c r="E105" s="64"/>
      <c r="F105" s="64"/>
      <c r="G105" s="65"/>
      <c r="H105" s="65"/>
      <c r="I105" s="65"/>
      <c r="J105" s="66"/>
      <c r="K105" s="66"/>
      <c r="L105" s="66"/>
      <c r="M105" s="74">
        <v>204.1</v>
      </c>
      <c r="N105" s="71"/>
      <c r="O105" s="69"/>
      <c r="P105" s="74">
        <v>204.1</v>
      </c>
      <c r="Q105" s="16"/>
      <c r="R105" s="16"/>
    </row>
    <row r="106" spans="1:18" ht="33.75" customHeight="1">
      <c r="A106" s="30" t="s">
        <v>220</v>
      </c>
      <c r="B106" s="28" t="s">
        <v>226</v>
      </c>
      <c r="C106" s="64"/>
      <c r="D106" s="64"/>
      <c r="E106" s="64"/>
      <c r="F106" s="64"/>
      <c r="G106" s="65"/>
      <c r="H106" s="65"/>
      <c r="I106" s="65"/>
      <c r="J106" s="66"/>
      <c r="K106" s="66"/>
      <c r="L106" s="66"/>
      <c r="M106" s="74">
        <v>3735.1</v>
      </c>
      <c r="N106" s="71"/>
      <c r="O106" s="69"/>
      <c r="P106" s="74">
        <v>3735.1</v>
      </c>
      <c r="Q106" s="16"/>
      <c r="R106" s="16"/>
    </row>
    <row r="107" spans="1:18" ht="52.5" customHeight="1">
      <c r="A107" s="30" t="s">
        <v>220</v>
      </c>
      <c r="B107" s="67" t="s">
        <v>224</v>
      </c>
      <c r="C107" s="64"/>
      <c r="D107" s="64"/>
      <c r="E107" s="64"/>
      <c r="F107" s="64"/>
      <c r="G107" s="65"/>
      <c r="H107" s="65"/>
      <c r="I107" s="65"/>
      <c r="J107" s="66"/>
      <c r="K107" s="66"/>
      <c r="L107" s="66"/>
      <c r="M107" s="74">
        <v>835.2</v>
      </c>
      <c r="N107" s="71"/>
      <c r="O107" s="69"/>
      <c r="P107" s="74">
        <v>835.2</v>
      </c>
      <c r="Q107" s="16"/>
      <c r="R107" s="16"/>
    </row>
    <row r="108" spans="1:18" s="3" customFormat="1" ht="31.5">
      <c r="A108" s="48" t="s">
        <v>110</v>
      </c>
      <c r="B108" s="60" t="s">
        <v>111</v>
      </c>
      <c r="C108" s="34"/>
      <c r="D108" s="34"/>
      <c r="E108" s="34"/>
      <c r="F108" s="34"/>
      <c r="G108" s="61" t="e">
        <f>G109+G111+G115+G128+#REF!+G133</f>
        <v>#REF!</v>
      </c>
      <c r="H108" s="61" t="e">
        <f>H109+H111+H115+H128+#REF!+H133</f>
        <v>#REF!</v>
      </c>
      <c r="I108" s="61" t="e">
        <f>I109+I111+I115+I128+#REF!+I133</f>
        <v>#REF!</v>
      </c>
      <c r="J108" s="62" t="e">
        <f>J109+J111+J115+J128+#REF!+J133</f>
        <v>#REF!</v>
      </c>
      <c r="K108" s="62" t="e">
        <f>K109+K111+K115+K128+#REF!+K133</f>
        <v>#REF!</v>
      </c>
      <c r="L108" s="62" t="e">
        <f>L109+L111+L115+L128+#REF!+L133</f>
        <v>#REF!</v>
      </c>
      <c r="M108" s="75">
        <f>M109+M111+M115+M128+M113+M133+M131+M126</f>
        <v>170039.4</v>
      </c>
      <c r="N108" s="72" t="e">
        <f>N109+N111+N115+N128+#REF!+N133</f>
        <v>#REF!</v>
      </c>
      <c r="O108" s="68" t="e">
        <f>O109+O111+O115+O128+#REF!+O133</f>
        <v>#REF!</v>
      </c>
      <c r="P108" s="75">
        <f>P109+P111+P115+P128+P113+P133+P131+P126</f>
        <v>171079.5</v>
      </c>
      <c r="Q108" s="23"/>
      <c r="R108" s="23"/>
    </row>
    <row r="109" spans="1:18" ht="60" customHeight="1">
      <c r="A109" s="48" t="s">
        <v>112</v>
      </c>
      <c r="B109" s="24" t="s">
        <v>130</v>
      </c>
      <c r="C109" s="32"/>
      <c r="D109" s="32"/>
      <c r="E109" s="32"/>
      <c r="F109" s="32"/>
      <c r="G109" s="19">
        <f aca="true" t="shared" si="27" ref="G109:P109">G110</f>
        <v>408</v>
      </c>
      <c r="H109" s="19">
        <f t="shared" si="27"/>
        <v>408</v>
      </c>
      <c r="I109" s="19">
        <f t="shared" si="27"/>
        <v>408</v>
      </c>
      <c r="J109" s="39">
        <f t="shared" si="27"/>
        <v>464</v>
      </c>
      <c r="K109" s="39">
        <f t="shared" si="27"/>
        <v>464</v>
      </c>
      <c r="L109" s="39">
        <f t="shared" si="27"/>
        <v>464</v>
      </c>
      <c r="M109" s="68">
        <f>M110</f>
        <v>478.8</v>
      </c>
      <c r="N109" s="72">
        <f t="shared" si="27"/>
        <v>0</v>
      </c>
      <c r="O109" s="68">
        <f t="shared" si="27"/>
        <v>0</v>
      </c>
      <c r="P109" s="68">
        <f t="shared" si="27"/>
        <v>512</v>
      </c>
      <c r="Q109" s="16"/>
      <c r="R109" s="16"/>
    </row>
    <row r="110" spans="1:18" ht="51.75" customHeight="1">
      <c r="A110" s="30" t="s">
        <v>113</v>
      </c>
      <c r="B110" s="29" t="s">
        <v>183</v>
      </c>
      <c r="C110" s="32"/>
      <c r="D110" s="32"/>
      <c r="E110" s="32"/>
      <c r="F110" s="32"/>
      <c r="G110" s="19">
        <v>408</v>
      </c>
      <c r="H110" s="19">
        <v>408</v>
      </c>
      <c r="I110" s="19">
        <v>408</v>
      </c>
      <c r="J110" s="39">
        <v>464</v>
      </c>
      <c r="K110" s="39">
        <v>464</v>
      </c>
      <c r="L110" s="39">
        <v>464</v>
      </c>
      <c r="M110" s="69">
        <v>478.8</v>
      </c>
      <c r="N110" s="71"/>
      <c r="O110" s="69"/>
      <c r="P110" s="69">
        <v>512</v>
      </c>
      <c r="Q110" s="16"/>
      <c r="R110" s="16"/>
    </row>
    <row r="111" spans="1:18" ht="1.5" customHeight="1" hidden="1">
      <c r="A111" s="49" t="s">
        <v>114</v>
      </c>
      <c r="B111" s="36" t="s">
        <v>115</v>
      </c>
      <c r="C111" s="35"/>
      <c r="D111" s="35"/>
      <c r="E111" s="35"/>
      <c r="F111" s="35"/>
      <c r="G111" s="37">
        <f aca="true" t="shared" si="28" ref="G111:O111">G112</f>
        <v>4022.1</v>
      </c>
      <c r="H111" s="37">
        <f t="shared" si="28"/>
        <v>4022.1</v>
      </c>
      <c r="I111" s="37">
        <f t="shared" si="28"/>
        <v>4022.1</v>
      </c>
      <c r="J111" s="40">
        <f t="shared" si="28"/>
        <v>1195.6</v>
      </c>
      <c r="K111" s="40">
        <f t="shared" si="28"/>
        <v>1195.6</v>
      </c>
      <c r="L111" s="40">
        <f t="shared" si="28"/>
        <v>1195.6</v>
      </c>
      <c r="M111" s="69">
        <f t="shared" si="28"/>
        <v>0</v>
      </c>
      <c r="N111" s="71">
        <f t="shared" si="28"/>
        <v>0</v>
      </c>
      <c r="O111" s="69">
        <f t="shared" si="28"/>
        <v>0</v>
      </c>
      <c r="P111" s="73"/>
      <c r="Q111" s="16"/>
      <c r="R111" s="16"/>
    </row>
    <row r="112" spans="1:18" ht="47.25" hidden="1">
      <c r="A112" s="49" t="s">
        <v>116</v>
      </c>
      <c r="B112" s="36" t="s">
        <v>117</v>
      </c>
      <c r="C112" s="35"/>
      <c r="D112" s="35"/>
      <c r="E112" s="35"/>
      <c r="F112" s="35"/>
      <c r="G112" s="37">
        <v>4022.1</v>
      </c>
      <c r="H112" s="37">
        <v>4022.1</v>
      </c>
      <c r="I112" s="37">
        <v>4022.1</v>
      </c>
      <c r="J112" s="40">
        <v>1195.6</v>
      </c>
      <c r="K112" s="40">
        <v>1195.6</v>
      </c>
      <c r="L112" s="40">
        <v>1195.6</v>
      </c>
      <c r="M112" s="69">
        <v>0</v>
      </c>
      <c r="N112" s="71"/>
      <c r="O112" s="69"/>
      <c r="P112" s="73"/>
      <c r="Q112" s="16"/>
      <c r="R112" s="16"/>
    </row>
    <row r="113" spans="1:18" ht="52.5" customHeight="1">
      <c r="A113" s="48" t="s">
        <v>114</v>
      </c>
      <c r="B113" s="24" t="s">
        <v>115</v>
      </c>
      <c r="C113" s="35"/>
      <c r="D113" s="35"/>
      <c r="E113" s="35"/>
      <c r="F113" s="35"/>
      <c r="G113" s="37"/>
      <c r="H113" s="37"/>
      <c r="I113" s="37"/>
      <c r="J113" s="40"/>
      <c r="K113" s="40"/>
      <c r="L113" s="40"/>
      <c r="M113" s="68">
        <f>M114</f>
        <v>4089.9</v>
      </c>
      <c r="N113" s="72"/>
      <c r="O113" s="68"/>
      <c r="P113" s="68">
        <f>P114</f>
        <v>4089.9</v>
      </c>
      <c r="Q113" s="16"/>
      <c r="R113" s="16"/>
    </row>
    <row r="114" spans="1:18" ht="37.5" customHeight="1">
      <c r="A114" s="30" t="s">
        <v>116</v>
      </c>
      <c r="B114" s="29" t="s">
        <v>184</v>
      </c>
      <c r="C114" s="35"/>
      <c r="D114" s="35"/>
      <c r="E114" s="35"/>
      <c r="F114" s="35"/>
      <c r="G114" s="37"/>
      <c r="H114" s="37"/>
      <c r="I114" s="37"/>
      <c r="J114" s="40"/>
      <c r="K114" s="40"/>
      <c r="L114" s="40"/>
      <c r="M114" s="79">
        <v>4089.9</v>
      </c>
      <c r="N114" s="71"/>
      <c r="O114" s="69"/>
      <c r="P114" s="79">
        <v>4089.9</v>
      </c>
      <c r="Q114" s="16"/>
      <c r="R114" s="16"/>
    </row>
    <row r="115" spans="1:18" ht="47.25">
      <c r="A115" s="48" t="s">
        <v>118</v>
      </c>
      <c r="B115" s="24" t="s">
        <v>119</v>
      </c>
      <c r="C115" s="32"/>
      <c r="D115" s="32"/>
      <c r="E115" s="32"/>
      <c r="F115" s="32"/>
      <c r="G115" s="19">
        <f aca="true" t="shared" si="29" ref="G115:P115">G116</f>
        <v>1444.2</v>
      </c>
      <c r="H115" s="19">
        <f t="shared" si="29"/>
        <v>1444.2</v>
      </c>
      <c r="I115" s="19">
        <f t="shared" si="29"/>
        <v>1444.2</v>
      </c>
      <c r="J115" s="39">
        <f t="shared" si="29"/>
        <v>1639.8</v>
      </c>
      <c r="K115" s="39">
        <f t="shared" si="29"/>
        <v>1639.8</v>
      </c>
      <c r="L115" s="39">
        <f t="shared" si="29"/>
        <v>1639.8</v>
      </c>
      <c r="M115" s="68">
        <f t="shared" si="29"/>
        <v>13309.3</v>
      </c>
      <c r="N115" s="72">
        <f t="shared" si="29"/>
        <v>0</v>
      </c>
      <c r="O115" s="68">
        <f t="shared" si="29"/>
        <v>0</v>
      </c>
      <c r="P115" s="68">
        <f t="shared" si="29"/>
        <v>13350.4</v>
      </c>
      <c r="Q115" s="16"/>
      <c r="R115" s="16"/>
    </row>
    <row r="116" spans="1:18" ht="48" customHeight="1">
      <c r="A116" s="30" t="s">
        <v>120</v>
      </c>
      <c r="B116" s="29" t="s">
        <v>121</v>
      </c>
      <c r="C116" s="32"/>
      <c r="D116" s="32"/>
      <c r="E116" s="32"/>
      <c r="F116" s="32"/>
      <c r="G116" s="19">
        <f aca="true" t="shared" si="30" ref="G116:L116">SUM(G117:G121)</f>
        <v>1444.2</v>
      </c>
      <c r="H116" s="19">
        <f t="shared" si="30"/>
        <v>1444.2</v>
      </c>
      <c r="I116" s="19">
        <f t="shared" si="30"/>
        <v>1444.2</v>
      </c>
      <c r="J116" s="39">
        <f t="shared" si="30"/>
        <v>1639.8</v>
      </c>
      <c r="K116" s="39">
        <f t="shared" si="30"/>
        <v>1639.8</v>
      </c>
      <c r="L116" s="39">
        <f t="shared" si="30"/>
        <v>1639.8</v>
      </c>
      <c r="M116" s="69">
        <f>SUM(M117:M125)</f>
        <v>13309.3</v>
      </c>
      <c r="N116" s="71">
        <f>SUM(N117:N121)</f>
        <v>0</v>
      </c>
      <c r="O116" s="69">
        <f>SUM(O117:O121)</f>
        <v>0</v>
      </c>
      <c r="P116" s="69">
        <f>SUM(P117:P125)</f>
        <v>13350.4</v>
      </c>
      <c r="Q116" s="16"/>
      <c r="R116" s="16"/>
    </row>
    <row r="117" spans="1:18" ht="114" customHeight="1">
      <c r="A117" s="30" t="s">
        <v>120</v>
      </c>
      <c r="B117" s="29" t="s">
        <v>158</v>
      </c>
      <c r="C117" s="32"/>
      <c r="D117" s="32"/>
      <c r="E117" s="32"/>
      <c r="F117" s="32"/>
      <c r="G117" s="19">
        <v>1034</v>
      </c>
      <c r="H117" s="19">
        <v>1034</v>
      </c>
      <c r="I117" s="19">
        <v>1034</v>
      </c>
      <c r="J117" s="39">
        <v>1220</v>
      </c>
      <c r="K117" s="39">
        <v>1220</v>
      </c>
      <c r="L117" s="39">
        <v>1220</v>
      </c>
      <c r="M117" s="69">
        <v>932</v>
      </c>
      <c r="N117" s="71"/>
      <c r="O117" s="69"/>
      <c r="P117" s="69">
        <v>932</v>
      </c>
      <c r="Q117" s="16"/>
      <c r="R117" s="16"/>
    </row>
    <row r="118" spans="1:18" ht="82.5" customHeight="1">
      <c r="A118" s="30" t="s">
        <v>120</v>
      </c>
      <c r="B118" s="29" t="s">
        <v>159</v>
      </c>
      <c r="C118" s="32"/>
      <c r="D118" s="32"/>
      <c r="E118" s="32"/>
      <c r="F118" s="32"/>
      <c r="G118" s="19">
        <v>32</v>
      </c>
      <c r="H118" s="19">
        <v>32</v>
      </c>
      <c r="I118" s="19">
        <v>32</v>
      </c>
      <c r="J118" s="39">
        <v>34</v>
      </c>
      <c r="K118" s="39">
        <v>34</v>
      </c>
      <c r="L118" s="39">
        <v>34</v>
      </c>
      <c r="M118" s="69">
        <v>15.9</v>
      </c>
      <c r="N118" s="71"/>
      <c r="O118" s="69"/>
      <c r="P118" s="69">
        <v>15.9</v>
      </c>
      <c r="Q118" s="16"/>
      <c r="R118" s="16"/>
    </row>
    <row r="119" spans="1:18" ht="87.75" customHeight="1">
      <c r="A119" s="30" t="s">
        <v>120</v>
      </c>
      <c r="B119" s="29" t="s">
        <v>155</v>
      </c>
      <c r="C119" s="35"/>
      <c r="D119" s="35"/>
      <c r="E119" s="35"/>
      <c r="F119" s="35"/>
      <c r="G119" s="37">
        <v>261.8</v>
      </c>
      <c r="H119" s="37">
        <v>261.8</v>
      </c>
      <c r="I119" s="37">
        <v>261.8</v>
      </c>
      <c r="J119" s="40">
        <v>267</v>
      </c>
      <c r="K119" s="40">
        <v>267</v>
      </c>
      <c r="L119" s="40">
        <v>267</v>
      </c>
      <c r="M119" s="69">
        <v>762</v>
      </c>
      <c r="N119" s="71"/>
      <c r="O119" s="69"/>
      <c r="P119" s="69">
        <v>765</v>
      </c>
      <c r="Q119" s="16"/>
      <c r="R119" s="16"/>
    </row>
    <row r="120" spans="1:18" ht="65.25" customHeight="1">
      <c r="A120" s="30" t="s">
        <v>120</v>
      </c>
      <c r="B120" s="29" t="s">
        <v>182</v>
      </c>
      <c r="C120" s="32"/>
      <c r="D120" s="32"/>
      <c r="E120" s="32"/>
      <c r="F120" s="32"/>
      <c r="G120" s="19">
        <v>116.4</v>
      </c>
      <c r="H120" s="19">
        <v>116.4</v>
      </c>
      <c r="I120" s="19">
        <v>116.4</v>
      </c>
      <c r="J120" s="39">
        <v>118.8</v>
      </c>
      <c r="K120" s="39">
        <v>118.8</v>
      </c>
      <c r="L120" s="39">
        <v>118.8</v>
      </c>
      <c r="M120" s="69">
        <v>254</v>
      </c>
      <c r="N120" s="71"/>
      <c r="O120" s="69"/>
      <c r="P120" s="69">
        <v>255</v>
      </c>
      <c r="Q120" s="16"/>
      <c r="R120" s="16"/>
    </row>
    <row r="121" spans="1:18" ht="69.75" customHeight="1">
      <c r="A121" s="30" t="s">
        <v>120</v>
      </c>
      <c r="B121" s="29" t="s">
        <v>156</v>
      </c>
      <c r="C121" s="35"/>
      <c r="D121" s="35"/>
      <c r="E121" s="35"/>
      <c r="F121" s="35"/>
      <c r="G121" s="37"/>
      <c r="H121" s="37"/>
      <c r="I121" s="37"/>
      <c r="J121" s="40"/>
      <c r="K121" s="40"/>
      <c r="L121" s="40"/>
      <c r="M121" s="69">
        <v>1270</v>
      </c>
      <c r="N121" s="71"/>
      <c r="O121" s="69"/>
      <c r="P121" s="69">
        <v>1275</v>
      </c>
      <c r="Q121" s="16"/>
      <c r="R121" s="16"/>
    </row>
    <row r="122" spans="1:18" ht="54" customHeight="1">
      <c r="A122" s="30" t="s">
        <v>120</v>
      </c>
      <c r="B122" s="29" t="s">
        <v>157</v>
      </c>
      <c r="C122" s="35"/>
      <c r="D122" s="35"/>
      <c r="E122" s="35"/>
      <c r="F122" s="35"/>
      <c r="G122" s="37"/>
      <c r="H122" s="37"/>
      <c r="I122" s="37"/>
      <c r="J122" s="40"/>
      <c r="K122" s="40"/>
      <c r="L122" s="40"/>
      <c r="M122" s="69">
        <v>177.8</v>
      </c>
      <c r="N122" s="71"/>
      <c r="O122" s="69"/>
      <c r="P122" s="69">
        <v>178.5</v>
      </c>
      <c r="Q122" s="16"/>
      <c r="R122" s="16"/>
    </row>
    <row r="123" spans="1:18" ht="52.5" customHeight="1">
      <c r="A123" s="30" t="s">
        <v>120</v>
      </c>
      <c r="B123" s="29" t="s">
        <v>188</v>
      </c>
      <c r="C123" s="35"/>
      <c r="D123" s="35"/>
      <c r="E123" s="35"/>
      <c r="F123" s="35"/>
      <c r="G123" s="37"/>
      <c r="H123" s="37"/>
      <c r="I123" s="37"/>
      <c r="J123" s="40"/>
      <c r="K123" s="40"/>
      <c r="L123" s="40"/>
      <c r="M123" s="69">
        <v>135</v>
      </c>
      <c r="N123" s="71"/>
      <c r="O123" s="69"/>
      <c r="P123" s="69">
        <v>135</v>
      </c>
      <c r="Q123" s="16"/>
      <c r="R123" s="16"/>
    </row>
    <row r="124" spans="1:18" ht="104.25" customHeight="1">
      <c r="A124" s="30" t="s">
        <v>120</v>
      </c>
      <c r="B124" s="29" t="s">
        <v>189</v>
      </c>
      <c r="C124" s="35"/>
      <c r="D124" s="35"/>
      <c r="E124" s="35"/>
      <c r="F124" s="35"/>
      <c r="G124" s="37"/>
      <c r="H124" s="37"/>
      <c r="I124" s="37"/>
      <c r="J124" s="40"/>
      <c r="K124" s="40"/>
      <c r="L124" s="40"/>
      <c r="M124" s="69">
        <v>0.2</v>
      </c>
      <c r="N124" s="71"/>
      <c r="O124" s="69"/>
      <c r="P124" s="69">
        <v>0.2</v>
      </c>
      <c r="Q124" s="16"/>
      <c r="R124" s="16"/>
    </row>
    <row r="125" spans="1:18" ht="56.25" customHeight="1">
      <c r="A125" s="30" t="s">
        <v>120</v>
      </c>
      <c r="B125" s="29" t="s">
        <v>211</v>
      </c>
      <c r="C125" s="35"/>
      <c r="D125" s="35"/>
      <c r="E125" s="35"/>
      <c r="F125" s="35"/>
      <c r="G125" s="37"/>
      <c r="H125" s="37"/>
      <c r="I125" s="37"/>
      <c r="J125" s="40"/>
      <c r="K125" s="40"/>
      <c r="L125" s="40"/>
      <c r="M125" s="69">
        <v>9762.4</v>
      </c>
      <c r="N125" s="71"/>
      <c r="O125" s="69"/>
      <c r="P125" s="69">
        <v>9793.8</v>
      </c>
      <c r="Q125" s="16"/>
      <c r="R125" s="16"/>
    </row>
    <row r="126" spans="1:18" ht="84.75" customHeight="1">
      <c r="A126" s="48" t="s">
        <v>227</v>
      </c>
      <c r="B126" s="24" t="s">
        <v>228</v>
      </c>
      <c r="C126" s="35"/>
      <c r="D126" s="35"/>
      <c r="E126" s="35"/>
      <c r="F126" s="35"/>
      <c r="G126" s="37"/>
      <c r="H126" s="37"/>
      <c r="I126" s="37"/>
      <c r="J126" s="40"/>
      <c r="K126" s="40"/>
      <c r="L126" s="40"/>
      <c r="M126" s="68">
        <f>M127</f>
        <v>0</v>
      </c>
      <c r="N126" s="72"/>
      <c r="O126" s="68"/>
      <c r="P126" s="68">
        <f>P127</f>
        <v>0</v>
      </c>
      <c r="Q126" s="16"/>
      <c r="R126" s="16"/>
    </row>
    <row r="127" spans="1:18" ht="84.75" customHeight="1">
      <c r="A127" s="30" t="s">
        <v>229</v>
      </c>
      <c r="B127" s="29" t="s">
        <v>230</v>
      </c>
      <c r="C127" s="35"/>
      <c r="D127" s="35"/>
      <c r="E127" s="35"/>
      <c r="F127" s="35"/>
      <c r="G127" s="37"/>
      <c r="H127" s="37"/>
      <c r="I127" s="37"/>
      <c r="J127" s="40"/>
      <c r="K127" s="40"/>
      <c r="L127" s="40"/>
      <c r="M127" s="69">
        <v>0</v>
      </c>
      <c r="N127" s="71"/>
      <c r="O127" s="69"/>
      <c r="P127" s="69">
        <v>0</v>
      </c>
      <c r="Q127" s="16"/>
      <c r="R127" s="16"/>
    </row>
    <row r="128" spans="1:18" ht="69" customHeight="1">
      <c r="A128" s="48" t="s">
        <v>122</v>
      </c>
      <c r="B128" s="24" t="s">
        <v>147</v>
      </c>
      <c r="C128" s="32"/>
      <c r="D128" s="32"/>
      <c r="E128" s="32"/>
      <c r="F128" s="32"/>
      <c r="G128" s="19">
        <f aca="true" t="shared" si="31" ref="G128:O128">SUM(G129:G130)</f>
        <v>15514</v>
      </c>
      <c r="H128" s="19">
        <f t="shared" si="31"/>
        <v>15514</v>
      </c>
      <c r="I128" s="19">
        <f t="shared" si="31"/>
        <v>15514</v>
      </c>
      <c r="J128" s="39">
        <f t="shared" si="31"/>
        <v>16675</v>
      </c>
      <c r="K128" s="39">
        <f t="shared" si="31"/>
        <v>16675</v>
      </c>
      <c r="L128" s="39">
        <f t="shared" si="31"/>
        <v>16675</v>
      </c>
      <c r="M128" s="68">
        <f>SUM(M129:M130)</f>
        <v>18108.9</v>
      </c>
      <c r="N128" s="72">
        <f t="shared" si="31"/>
        <v>0</v>
      </c>
      <c r="O128" s="68">
        <f t="shared" si="31"/>
        <v>0</v>
      </c>
      <c r="P128" s="68">
        <f>SUM(P129:P130)</f>
        <v>19074.7</v>
      </c>
      <c r="Q128" s="16"/>
      <c r="R128" s="16"/>
    </row>
    <row r="129" spans="1:18" ht="67.5" customHeight="1">
      <c r="A129" s="30" t="s">
        <v>123</v>
      </c>
      <c r="B129" s="29" t="s">
        <v>153</v>
      </c>
      <c r="C129" s="32"/>
      <c r="D129" s="32"/>
      <c r="E129" s="32"/>
      <c r="F129" s="32"/>
      <c r="G129" s="19">
        <v>1745</v>
      </c>
      <c r="H129" s="19">
        <v>1745</v>
      </c>
      <c r="I129" s="19">
        <v>1745</v>
      </c>
      <c r="J129" s="39">
        <v>1848</v>
      </c>
      <c r="K129" s="39">
        <v>1848</v>
      </c>
      <c r="L129" s="39">
        <v>1848</v>
      </c>
      <c r="M129" s="69">
        <v>3256.7</v>
      </c>
      <c r="N129" s="71"/>
      <c r="O129" s="69"/>
      <c r="P129" s="69">
        <v>3479.8</v>
      </c>
      <c r="Q129" s="16"/>
      <c r="R129" s="16"/>
    </row>
    <row r="130" spans="1:18" ht="67.5" customHeight="1">
      <c r="A130" s="30" t="s">
        <v>123</v>
      </c>
      <c r="B130" s="29" t="s">
        <v>154</v>
      </c>
      <c r="C130" s="32"/>
      <c r="D130" s="32"/>
      <c r="E130" s="32"/>
      <c r="F130" s="32"/>
      <c r="G130" s="19">
        <v>13769</v>
      </c>
      <c r="H130" s="19">
        <v>13769</v>
      </c>
      <c r="I130" s="19">
        <v>13769</v>
      </c>
      <c r="J130" s="39">
        <v>14827</v>
      </c>
      <c r="K130" s="39">
        <v>14827</v>
      </c>
      <c r="L130" s="39">
        <v>14827</v>
      </c>
      <c r="M130" s="69">
        <v>14852.2</v>
      </c>
      <c r="N130" s="71"/>
      <c r="O130" s="69"/>
      <c r="P130" s="69">
        <v>15594.9</v>
      </c>
      <c r="Q130" s="16"/>
      <c r="R130" s="16"/>
    </row>
    <row r="131" spans="1:18" ht="108" customHeight="1">
      <c r="A131" s="48" t="s">
        <v>148</v>
      </c>
      <c r="B131" s="24" t="s">
        <v>149</v>
      </c>
      <c r="C131" s="32"/>
      <c r="D131" s="32"/>
      <c r="E131" s="32"/>
      <c r="F131" s="32"/>
      <c r="G131" s="19"/>
      <c r="H131" s="19"/>
      <c r="I131" s="19"/>
      <c r="J131" s="39"/>
      <c r="K131" s="39"/>
      <c r="L131" s="39"/>
      <c r="M131" s="68">
        <f>M132</f>
        <v>5392.5</v>
      </c>
      <c r="N131" s="72"/>
      <c r="O131" s="68"/>
      <c r="P131" s="68">
        <f>P132</f>
        <v>5392.5</v>
      </c>
      <c r="Q131" s="16"/>
      <c r="R131" s="16"/>
    </row>
    <row r="132" spans="1:18" ht="84" customHeight="1">
      <c r="A132" s="30" t="s">
        <v>150</v>
      </c>
      <c r="B132" s="29" t="s">
        <v>181</v>
      </c>
      <c r="C132" s="32"/>
      <c r="D132" s="32"/>
      <c r="E132" s="32"/>
      <c r="F132" s="32"/>
      <c r="G132" s="19"/>
      <c r="H132" s="19"/>
      <c r="I132" s="19"/>
      <c r="J132" s="39"/>
      <c r="K132" s="39"/>
      <c r="L132" s="39"/>
      <c r="M132" s="69">
        <v>5392.5</v>
      </c>
      <c r="N132" s="71"/>
      <c r="O132" s="69"/>
      <c r="P132" s="69">
        <v>5392.5</v>
      </c>
      <c r="Q132" s="16"/>
      <c r="R132" s="16"/>
    </row>
    <row r="133" spans="1:18" ht="18">
      <c r="A133" s="48" t="s">
        <v>124</v>
      </c>
      <c r="B133" s="24" t="s">
        <v>125</v>
      </c>
      <c r="C133" s="32"/>
      <c r="D133" s="32"/>
      <c r="E133" s="32"/>
      <c r="F133" s="32"/>
      <c r="G133" s="19">
        <f aca="true" t="shared" si="32" ref="G133:P133">G134</f>
        <v>77028</v>
      </c>
      <c r="H133" s="19">
        <f t="shared" si="32"/>
        <v>77028</v>
      </c>
      <c r="I133" s="19">
        <f t="shared" si="32"/>
        <v>77028</v>
      </c>
      <c r="J133" s="39">
        <f t="shared" si="32"/>
        <v>85493</v>
      </c>
      <c r="K133" s="39">
        <f t="shared" si="32"/>
        <v>85493</v>
      </c>
      <c r="L133" s="39">
        <f t="shared" si="32"/>
        <v>85493</v>
      </c>
      <c r="M133" s="68">
        <f t="shared" si="32"/>
        <v>128660</v>
      </c>
      <c r="N133" s="72">
        <f t="shared" si="32"/>
        <v>0</v>
      </c>
      <c r="O133" s="68">
        <f t="shared" si="32"/>
        <v>0</v>
      </c>
      <c r="P133" s="68">
        <f t="shared" si="32"/>
        <v>128660</v>
      </c>
      <c r="Q133" s="16"/>
      <c r="R133" s="16"/>
    </row>
    <row r="134" spans="1:18" ht="27" customHeight="1">
      <c r="A134" s="48" t="s">
        <v>126</v>
      </c>
      <c r="B134" s="24" t="s">
        <v>127</v>
      </c>
      <c r="C134" s="32"/>
      <c r="D134" s="32"/>
      <c r="E134" s="32"/>
      <c r="F134" s="32"/>
      <c r="G134" s="19">
        <f aca="true" t="shared" si="33" ref="G134:L134">G135</f>
        <v>77028</v>
      </c>
      <c r="H134" s="19">
        <f t="shared" si="33"/>
        <v>77028</v>
      </c>
      <c r="I134" s="19">
        <f t="shared" si="33"/>
        <v>77028</v>
      </c>
      <c r="J134" s="39">
        <f t="shared" si="33"/>
        <v>85493</v>
      </c>
      <c r="K134" s="39">
        <f t="shared" si="33"/>
        <v>85493</v>
      </c>
      <c r="L134" s="39">
        <f t="shared" si="33"/>
        <v>85493</v>
      </c>
      <c r="M134" s="68">
        <f>M135</f>
        <v>128660</v>
      </c>
      <c r="N134" s="72">
        <f>N135</f>
        <v>0</v>
      </c>
      <c r="O134" s="68">
        <f>O135</f>
        <v>0</v>
      </c>
      <c r="P134" s="68">
        <f>P135</f>
        <v>128660</v>
      </c>
      <c r="Q134" s="16"/>
      <c r="R134" s="16"/>
    </row>
    <row r="135" spans="1:18" ht="69.75" customHeight="1">
      <c r="A135" s="30" t="s">
        <v>126</v>
      </c>
      <c r="B135" s="29" t="s">
        <v>177</v>
      </c>
      <c r="C135" s="32"/>
      <c r="D135" s="32"/>
      <c r="E135" s="32"/>
      <c r="F135" s="32"/>
      <c r="G135" s="19">
        <v>77028</v>
      </c>
      <c r="H135" s="19">
        <v>77028</v>
      </c>
      <c r="I135" s="19">
        <v>77028</v>
      </c>
      <c r="J135" s="39">
        <v>85493</v>
      </c>
      <c r="K135" s="39">
        <v>85493</v>
      </c>
      <c r="L135" s="39">
        <v>85493</v>
      </c>
      <c r="M135" s="69">
        <v>128660</v>
      </c>
      <c r="N135" s="71"/>
      <c r="O135" s="69"/>
      <c r="P135" s="69">
        <v>128660</v>
      </c>
      <c r="Q135" s="16"/>
      <c r="R135" s="16"/>
    </row>
    <row r="136" spans="1:18" s="3" customFormat="1" ht="18">
      <c r="A136" s="48" t="s">
        <v>128</v>
      </c>
      <c r="B136" s="24" t="s">
        <v>129</v>
      </c>
      <c r="C136" s="32" t="e">
        <f>C15+C89+#REF!</f>
        <v>#REF!</v>
      </c>
      <c r="D136" s="32" t="e">
        <f>D15+D89+#REF!</f>
        <v>#REF!</v>
      </c>
      <c r="E136" s="32" t="e">
        <f>E15+E89+#REF!</f>
        <v>#REF!</v>
      </c>
      <c r="F136" s="32" t="e">
        <f>F15+F89+#REF!</f>
        <v>#REF!</v>
      </c>
      <c r="G136" s="26" t="e">
        <f>G15+G89+#REF!</f>
        <v>#REF!</v>
      </c>
      <c r="H136" s="26" t="e">
        <f>H15+H89+#REF!</f>
        <v>#REF!</v>
      </c>
      <c r="I136" s="26" t="e">
        <f>I15+I89+#REF!</f>
        <v>#REF!</v>
      </c>
      <c r="J136" s="38" t="e">
        <f>J15+J89+#REF!</f>
        <v>#REF!</v>
      </c>
      <c r="K136" s="38" t="e">
        <f>K15+K89+#REF!</f>
        <v>#REF!</v>
      </c>
      <c r="L136" s="38" t="e">
        <f>L15+L89+#REF!</f>
        <v>#REF!</v>
      </c>
      <c r="M136" s="68">
        <f>M15+M89</f>
        <v>597479.5</v>
      </c>
      <c r="N136" s="72" t="e">
        <f>N15+N89</f>
        <v>#REF!</v>
      </c>
      <c r="O136" s="68" t="e">
        <f>O15+O89</f>
        <v>#REF!</v>
      </c>
      <c r="P136" s="68">
        <f>P15+P89</f>
        <v>576477.4</v>
      </c>
      <c r="Q136" s="23"/>
      <c r="R136" s="23"/>
    </row>
    <row r="137" spans="1:13" ht="18">
      <c r="A137" s="51"/>
      <c r="B137" s="8"/>
      <c r="C137" s="7" t="e">
        <f>C15+C89+#REF!</f>
        <v>#REF!</v>
      </c>
      <c r="D137" s="7" t="e">
        <f>D15+D89+#REF!</f>
        <v>#REF!</v>
      </c>
      <c r="E137" s="7" t="e">
        <f>E15+E89+#REF!</f>
        <v>#REF!</v>
      </c>
      <c r="F137" s="7" t="e">
        <f>F15+F89+#REF!</f>
        <v>#REF!</v>
      </c>
      <c r="G137" s="7"/>
      <c r="H137" s="7"/>
      <c r="I137" s="7"/>
      <c r="J137" s="11"/>
      <c r="K137" s="11"/>
      <c r="L137" s="11"/>
      <c r="M137" s="11"/>
    </row>
    <row r="138" spans="1:13" ht="18">
      <c r="A138" s="50" t="s">
        <v>151</v>
      </c>
      <c r="B138" s="8"/>
      <c r="C138" s="4"/>
      <c r="D138" s="4"/>
      <c r="E138" s="4"/>
      <c r="F138" s="4"/>
      <c r="G138" s="4"/>
      <c r="H138" s="4"/>
      <c r="I138" s="4"/>
      <c r="J138" s="11"/>
      <c r="K138" s="11"/>
      <c r="L138" s="11"/>
      <c r="M138" s="11"/>
    </row>
    <row r="139" spans="2:13" ht="18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</row>
    <row r="140" spans="1:9" ht="18">
      <c r="A140" s="51"/>
      <c r="B140" s="8"/>
      <c r="C140" s="4"/>
      <c r="D140" s="4"/>
      <c r="E140" s="4"/>
      <c r="F140" s="4"/>
      <c r="G140" s="4"/>
      <c r="H140" s="4"/>
      <c r="I140" s="4"/>
    </row>
    <row r="141" spans="1:9" ht="18">
      <c r="A141" s="51"/>
      <c r="B141" s="8"/>
      <c r="C141" s="4"/>
      <c r="D141" s="4"/>
      <c r="E141" s="4"/>
      <c r="F141" s="4"/>
      <c r="G141" s="4"/>
      <c r="H141" s="4"/>
      <c r="I141" s="4"/>
    </row>
    <row r="142" spans="1:9" ht="18">
      <c r="A142" s="51"/>
      <c r="B142" s="8"/>
      <c r="C142" s="4"/>
      <c r="D142" s="4"/>
      <c r="E142" s="4"/>
      <c r="F142" s="4"/>
      <c r="G142" s="4"/>
      <c r="H142" s="4"/>
      <c r="I142" s="4"/>
    </row>
    <row r="143" spans="1:9" ht="18">
      <c r="A143" s="51"/>
      <c r="B143" s="8"/>
      <c r="C143" s="4"/>
      <c r="D143" s="4"/>
      <c r="E143" s="4"/>
      <c r="F143" s="4"/>
      <c r="G143" s="4"/>
      <c r="H143" s="4"/>
      <c r="I143" s="4"/>
    </row>
    <row r="144" spans="1:9" ht="18">
      <c r="A144" s="51"/>
      <c r="B144" s="8"/>
      <c r="C144" s="4"/>
      <c r="D144" s="4"/>
      <c r="E144" s="4"/>
      <c r="F144" s="4"/>
      <c r="G144" s="4"/>
      <c r="H144" s="4"/>
      <c r="I144" s="4"/>
    </row>
    <row r="145" spans="1:9" ht="18">
      <c r="A145" s="51"/>
      <c r="B145" s="8"/>
      <c r="C145" s="4"/>
      <c r="D145" s="4"/>
      <c r="E145" s="4"/>
      <c r="F145" s="4"/>
      <c r="G145" s="4"/>
      <c r="H145" s="4"/>
      <c r="I145" s="4"/>
    </row>
    <row r="146" spans="1:9" ht="18">
      <c r="A146" s="51"/>
      <c r="B146" s="8"/>
      <c r="C146" s="4"/>
      <c r="D146" s="4"/>
      <c r="E146" s="4"/>
      <c r="F146" s="4"/>
      <c r="G146" s="4"/>
      <c r="H146" s="4"/>
      <c r="I146" s="4"/>
    </row>
    <row r="147" spans="1:9" ht="18">
      <c r="A147" s="51"/>
      <c r="B147" s="8"/>
      <c r="C147" s="4"/>
      <c r="D147" s="4"/>
      <c r="E147" s="4"/>
      <c r="F147" s="4"/>
      <c r="G147" s="4"/>
      <c r="H147" s="4"/>
      <c r="I147" s="4"/>
    </row>
    <row r="148" spans="1:9" ht="18">
      <c r="A148" s="51"/>
      <c r="B148" s="8"/>
      <c r="C148" s="4"/>
      <c r="D148" s="4"/>
      <c r="E148" s="4"/>
      <c r="F148" s="4"/>
      <c r="G148" s="4"/>
      <c r="H148" s="4"/>
      <c r="I148" s="4"/>
    </row>
    <row r="149" spans="1:9" ht="18">
      <c r="A149" s="51"/>
      <c r="B149" s="8"/>
      <c r="C149" s="4"/>
      <c r="D149" s="4"/>
      <c r="E149" s="4"/>
      <c r="F149" s="4"/>
      <c r="G149" s="4"/>
      <c r="H149" s="4"/>
      <c r="I149" s="4"/>
    </row>
    <row r="150" spans="1:9" ht="18">
      <c r="A150" s="51"/>
      <c r="B150" s="8"/>
      <c r="C150" s="4"/>
      <c r="D150" s="4"/>
      <c r="E150" s="4"/>
      <c r="F150" s="4"/>
      <c r="G150" s="4"/>
      <c r="H150" s="4"/>
      <c r="I150" s="4"/>
    </row>
    <row r="151" spans="1:9" ht="18">
      <c r="A151" s="51"/>
      <c r="B151" s="8"/>
      <c r="C151" s="4"/>
      <c r="D151" s="4"/>
      <c r="E151" s="4"/>
      <c r="F151" s="4"/>
      <c r="G151" s="4"/>
      <c r="H151" s="4"/>
      <c r="I151" s="4"/>
    </row>
    <row r="152" spans="1:9" ht="18">
      <c r="A152" s="51"/>
      <c r="B152" s="8"/>
      <c r="C152" s="4"/>
      <c r="D152" s="4"/>
      <c r="E152" s="4"/>
      <c r="F152" s="4"/>
      <c r="G152" s="4"/>
      <c r="H152" s="4"/>
      <c r="I152" s="4"/>
    </row>
    <row r="153" spans="1:9" ht="18">
      <c r="A153" s="51"/>
      <c r="B153" s="8"/>
      <c r="C153" s="4"/>
      <c r="D153" s="4"/>
      <c r="E153" s="4"/>
      <c r="F153" s="4"/>
      <c r="G153" s="4"/>
      <c r="H153" s="4"/>
      <c r="I153" s="4"/>
    </row>
    <row r="154" spans="1:9" ht="18">
      <c r="A154" s="51"/>
      <c r="B154" s="8"/>
      <c r="C154" s="4"/>
      <c r="D154" s="4"/>
      <c r="E154" s="4"/>
      <c r="F154" s="4"/>
      <c r="G154" s="4"/>
      <c r="H154" s="4"/>
      <c r="I154" s="4"/>
    </row>
    <row r="155" spans="1:9" ht="18">
      <c r="A155" s="51"/>
      <c r="B155" s="8"/>
      <c r="C155" s="4"/>
      <c r="D155" s="4"/>
      <c r="E155" s="4"/>
      <c r="F155" s="4"/>
      <c r="G155" s="4"/>
      <c r="H155" s="4"/>
      <c r="I155" s="4"/>
    </row>
    <row r="156" spans="1:9" ht="18">
      <c r="A156" s="51"/>
      <c r="B156" s="8"/>
      <c r="C156" s="4"/>
      <c r="D156" s="4"/>
      <c r="E156" s="4"/>
      <c r="F156" s="4"/>
      <c r="G156" s="4"/>
      <c r="H156" s="4"/>
      <c r="I156" s="4"/>
    </row>
    <row r="157" spans="1:9" ht="18">
      <c r="A157" s="51"/>
      <c r="B157" s="8"/>
      <c r="C157" s="4"/>
      <c r="D157" s="4"/>
      <c r="E157" s="4"/>
      <c r="F157" s="4"/>
      <c r="G157" s="4"/>
      <c r="H157" s="4"/>
      <c r="I157" s="4"/>
    </row>
    <row r="158" spans="1:9" ht="18">
      <c r="A158" s="51"/>
      <c r="B158" s="8"/>
      <c r="C158" s="4"/>
      <c r="D158" s="4"/>
      <c r="E158" s="4"/>
      <c r="F158" s="4"/>
      <c r="G158" s="4"/>
      <c r="H158" s="4"/>
      <c r="I158" s="4"/>
    </row>
    <row r="159" spans="1:9" ht="18">
      <c r="A159" s="51"/>
      <c r="B159" s="8"/>
      <c r="C159" s="4"/>
      <c r="D159" s="4"/>
      <c r="E159" s="4"/>
      <c r="F159" s="4"/>
      <c r="G159" s="4"/>
      <c r="H159" s="4"/>
      <c r="I159" s="4"/>
    </row>
    <row r="160" spans="1:9" ht="18">
      <c r="A160" s="51"/>
      <c r="B160" s="8"/>
      <c r="C160" s="4"/>
      <c r="D160" s="4"/>
      <c r="E160" s="4"/>
      <c r="F160" s="4"/>
      <c r="G160" s="4"/>
      <c r="H160" s="4"/>
      <c r="I160" s="4"/>
    </row>
    <row r="161" spans="1:9" ht="18">
      <c r="A161" s="51"/>
      <c r="B161" s="8"/>
      <c r="C161" s="4"/>
      <c r="D161" s="4"/>
      <c r="E161" s="4"/>
      <c r="F161" s="4"/>
      <c r="G161" s="4"/>
      <c r="H161" s="4"/>
      <c r="I161" s="4"/>
    </row>
    <row r="162" spans="1:9" ht="18">
      <c r="A162" s="51"/>
      <c r="B162" s="8"/>
      <c r="C162" s="4"/>
      <c r="D162" s="4"/>
      <c r="E162" s="4"/>
      <c r="F162" s="4"/>
      <c r="G162" s="4"/>
      <c r="H162" s="4"/>
      <c r="I162" s="4"/>
    </row>
    <row r="163" spans="1:9" ht="18">
      <c r="A163" s="51"/>
      <c r="B163" s="8"/>
      <c r="C163" s="4"/>
      <c r="D163" s="4"/>
      <c r="E163" s="4"/>
      <c r="F163" s="4"/>
      <c r="G163" s="4"/>
      <c r="H163" s="4"/>
      <c r="I163" s="4"/>
    </row>
    <row r="164" spans="1:9" ht="18">
      <c r="A164" s="51"/>
      <c r="B164" s="8"/>
      <c r="C164" s="4"/>
      <c r="D164" s="4"/>
      <c r="E164" s="4"/>
      <c r="F164" s="4"/>
      <c r="G164" s="4"/>
      <c r="H164" s="4"/>
      <c r="I164" s="4"/>
    </row>
    <row r="165" spans="1:9" ht="18">
      <c r="A165" s="51"/>
      <c r="B165" s="8"/>
      <c r="C165" s="4"/>
      <c r="D165" s="4"/>
      <c r="E165" s="4"/>
      <c r="F165" s="4"/>
      <c r="G165" s="4"/>
      <c r="H165" s="4"/>
      <c r="I165" s="4"/>
    </row>
    <row r="166" spans="1:9" ht="18">
      <c r="A166" s="51"/>
      <c r="B166" s="8"/>
      <c r="C166" s="4"/>
      <c r="D166" s="4"/>
      <c r="E166" s="4"/>
      <c r="F166" s="4"/>
      <c r="G166" s="4"/>
      <c r="H166" s="4"/>
      <c r="I166" s="4"/>
    </row>
    <row r="167" spans="1:9" ht="18">
      <c r="A167" s="51"/>
      <c r="B167" s="8"/>
      <c r="C167" s="4"/>
      <c r="D167" s="4"/>
      <c r="E167" s="4"/>
      <c r="F167" s="4"/>
      <c r="G167" s="4"/>
      <c r="H167" s="4"/>
      <c r="I167" s="4"/>
    </row>
    <row r="168" spans="1:9" ht="18">
      <c r="A168" s="51"/>
      <c r="B168" s="8"/>
      <c r="C168" s="4"/>
      <c r="D168" s="4"/>
      <c r="E168" s="4"/>
      <c r="F168" s="4"/>
      <c r="G168" s="4"/>
      <c r="H168" s="4"/>
      <c r="I168" s="4"/>
    </row>
    <row r="169" spans="1:9" ht="18">
      <c r="A169" s="51"/>
      <c r="B169" s="8"/>
      <c r="C169" s="4"/>
      <c r="D169" s="4"/>
      <c r="E169" s="4"/>
      <c r="F169" s="4"/>
      <c r="G169" s="4"/>
      <c r="H169" s="4"/>
      <c r="I169" s="4"/>
    </row>
    <row r="170" spans="1:9" ht="18">
      <c r="A170" s="51"/>
      <c r="B170" s="8"/>
      <c r="C170" s="4"/>
      <c r="D170" s="4"/>
      <c r="E170" s="4"/>
      <c r="F170" s="4"/>
      <c r="G170" s="4"/>
      <c r="H170" s="4"/>
      <c r="I170" s="4"/>
    </row>
    <row r="171" spans="1:9" ht="18">
      <c r="A171" s="51"/>
      <c r="B171" s="8"/>
      <c r="C171" s="4"/>
      <c r="D171" s="4"/>
      <c r="E171" s="4"/>
      <c r="F171" s="4"/>
      <c r="G171" s="4"/>
      <c r="H171" s="4"/>
      <c r="I171" s="4"/>
    </row>
    <row r="172" spans="1:9" ht="18">
      <c r="A172" s="51"/>
      <c r="B172" s="8"/>
      <c r="C172" s="4"/>
      <c r="D172" s="4"/>
      <c r="E172" s="4"/>
      <c r="F172" s="4"/>
      <c r="G172" s="4"/>
      <c r="H172" s="4"/>
      <c r="I172" s="4"/>
    </row>
    <row r="173" spans="1:9" ht="18">
      <c r="A173" s="51"/>
      <c r="B173" s="8"/>
      <c r="C173" s="4"/>
      <c r="D173" s="4"/>
      <c r="E173" s="4"/>
      <c r="F173" s="4"/>
      <c r="G173" s="4"/>
      <c r="H173" s="4"/>
      <c r="I173" s="4"/>
    </row>
    <row r="174" spans="1:9" ht="18">
      <c r="A174" s="51"/>
      <c r="B174" s="8"/>
      <c r="C174" s="4"/>
      <c r="D174" s="4"/>
      <c r="E174" s="4"/>
      <c r="F174" s="4"/>
      <c r="G174" s="4"/>
      <c r="H174" s="4"/>
      <c r="I174" s="4"/>
    </row>
    <row r="175" spans="1:9" ht="18">
      <c r="A175" s="51"/>
      <c r="B175" s="8"/>
      <c r="C175" s="4"/>
      <c r="D175" s="4"/>
      <c r="E175" s="4"/>
      <c r="F175" s="4"/>
      <c r="G175" s="4"/>
      <c r="H175" s="4"/>
      <c r="I175" s="4"/>
    </row>
    <row r="176" spans="1:9" ht="18">
      <c r="A176" s="51"/>
      <c r="B176" s="8"/>
      <c r="C176" s="4"/>
      <c r="D176" s="4"/>
      <c r="E176" s="4"/>
      <c r="F176" s="4"/>
      <c r="G176" s="4"/>
      <c r="H176" s="4"/>
      <c r="I176" s="4"/>
    </row>
    <row r="177" spans="1:9" ht="18">
      <c r="A177" s="51"/>
      <c r="B177" s="8"/>
      <c r="C177" s="4"/>
      <c r="D177" s="4"/>
      <c r="E177" s="4"/>
      <c r="F177" s="4"/>
      <c r="G177" s="4"/>
      <c r="H177" s="4"/>
      <c r="I177" s="4"/>
    </row>
    <row r="178" spans="1:9" ht="18">
      <c r="A178" s="51"/>
      <c r="B178" s="8"/>
      <c r="C178" s="4"/>
      <c r="D178" s="4"/>
      <c r="E178" s="4"/>
      <c r="F178" s="4"/>
      <c r="G178" s="4"/>
      <c r="H178" s="4"/>
      <c r="I178" s="4"/>
    </row>
    <row r="179" spans="1:9" ht="18">
      <c r="A179" s="51"/>
      <c r="B179" s="8"/>
      <c r="C179" s="4"/>
      <c r="D179" s="4"/>
      <c r="E179" s="4"/>
      <c r="F179" s="4"/>
      <c r="G179" s="4"/>
      <c r="H179" s="4"/>
      <c r="I179" s="4"/>
    </row>
    <row r="180" spans="1:9" ht="18">
      <c r="A180" s="51"/>
      <c r="B180" s="8"/>
      <c r="C180" s="4"/>
      <c r="D180" s="4"/>
      <c r="E180" s="4"/>
      <c r="F180" s="4"/>
      <c r="G180" s="4"/>
      <c r="H180" s="4"/>
      <c r="I180" s="4"/>
    </row>
    <row r="181" spans="1:9" ht="18">
      <c r="A181" s="51"/>
      <c r="B181" s="8"/>
      <c r="C181" s="4"/>
      <c r="D181" s="4"/>
      <c r="E181" s="4"/>
      <c r="F181" s="4"/>
      <c r="G181" s="4"/>
      <c r="H181" s="4"/>
      <c r="I181" s="4"/>
    </row>
    <row r="182" spans="1:9" ht="18">
      <c r="A182" s="51"/>
      <c r="B182" s="8"/>
      <c r="C182" s="4"/>
      <c r="D182" s="4"/>
      <c r="E182" s="4"/>
      <c r="F182" s="4"/>
      <c r="G182" s="4"/>
      <c r="H182" s="4"/>
      <c r="I182" s="4"/>
    </row>
    <row r="183" spans="1:9" ht="18">
      <c r="A183" s="51"/>
      <c r="B183" s="8"/>
      <c r="C183" s="4"/>
      <c r="D183" s="4"/>
      <c r="E183" s="4"/>
      <c r="F183" s="4"/>
      <c r="G183" s="4"/>
      <c r="H183" s="4"/>
      <c r="I183" s="4"/>
    </row>
    <row r="184" spans="1:9" ht="18">
      <c r="A184" s="51"/>
      <c r="B184" s="8"/>
      <c r="C184" s="4"/>
      <c r="D184" s="4"/>
      <c r="E184" s="4"/>
      <c r="F184" s="4"/>
      <c r="G184" s="4"/>
      <c r="H184" s="4"/>
      <c r="I184" s="4"/>
    </row>
    <row r="185" spans="1:9" ht="18">
      <c r="A185" s="51"/>
      <c r="B185" s="8"/>
      <c r="C185" s="4"/>
      <c r="D185" s="4"/>
      <c r="E185" s="4"/>
      <c r="F185" s="4"/>
      <c r="G185" s="4"/>
      <c r="H185" s="4"/>
      <c r="I185" s="4"/>
    </row>
    <row r="186" spans="1:9" ht="18">
      <c r="A186" s="51"/>
      <c r="B186" s="8"/>
      <c r="C186" s="4"/>
      <c r="D186" s="4"/>
      <c r="E186" s="4"/>
      <c r="F186" s="4"/>
      <c r="G186" s="4"/>
      <c r="H186" s="4"/>
      <c r="I186" s="4"/>
    </row>
    <row r="187" spans="1:9" ht="18">
      <c r="A187" s="51"/>
      <c r="B187" s="8"/>
      <c r="C187" s="4"/>
      <c r="D187" s="4"/>
      <c r="E187" s="4"/>
      <c r="F187" s="4"/>
      <c r="G187" s="4"/>
      <c r="H187" s="4"/>
      <c r="I187" s="4"/>
    </row>
    <row r="188" spans="1:9" ht="18">
      <c r="A188" s="51"/>
      <c r="B188" s="8"/>
      <c r="C188" s="4"/>
      <c r="D188" s="4"/>
      <c r="E188" s="4"/>
      <c r="F188" s="4"/>
      <c r="G188" s="4"/>
      <c r="H188" s="4"/>
      <c r="I188" s="4"/>
    </row>
    <row r="189" spans="1:9" ht="18">
      <c r="A189" s="51"/>
      <c r="B189" s="8"/>
      <c r="C189" s="4"/>
      <c r="D189" s="4"/>
      <c r="E189" s="4"/>
      <c r="F189" s="4"/>
      <c r="G189" s="4"/>
      <c r="H189" s="4"/>
      <c r="I189" s="4"/>
    </row>
    <row r="190" spans="1:9" ht="18">
      <c r="A190" s="51"/>
      <c r="B190" s="8"/>
      <c r="C190" s="4"/>
      <c r="D190" s="4"/>
      <c r="E190" s="4"/>
      <c r="F190" s="4"/>
      <c r="G190" s="4"/>
      <c r="H190" s="4"/>
      <c r="I190" s="4"/>
    </row>
    <row r="191" spans="1:9" ht="18">
      <c r="A191" s="51"/>
      <c r="B191" s="8"/>
      <c r="C191" s="4"/>
      <c r="D191" s="4"/>
      <c r="E191" s="4"/>
      <c r="F191" s="4"/>
      <c r="G191" s="4"/>
      <c r="H191" s="4"/>
      <c r="I191" s="4"/>
    </row>
    <row r="192" spans="1:9" ht="18">
      <c r="A192" s="51"/>
      <c r="B192" s="8"/>
      <c r="C192" s="4"/>
      <c r="D192" s="4"/>
      <c r="E192" s="4"/>
      <c r="F192" s="4"/>
      <c r="G192" s="4"/>
      <c r="H192" s="4"/>
      <c r="I192" s="4"/>
    </row>
    <row r="193" spans="1:9" ht="18">
      <c r="A193" s="51"/>
      <c r="B193" s="8"/>
      <c r="C193" s="4"/>
      <c r="D193" s="4"/>
      <c r="E193" s="4"/>
      <c r="F193" s="4"/>
      <c r="G193" s="4"/>
      <c r="H193" s="4"/>
      <c r="I193" s="4"/>
    </row>
    <row r="194" spans="1:9" ht="18">
      <c r="A194" s="51"/>
      <c r="B194" s="8"/>
      <c r="C194" s="4"/>
      <c r="D194" s="4"/>
      <c r="E194" s="4"/>
      <c r="F194" s="4"/>
      <c r="G194" s="4"/>
      <c r="H194" s="4"/>
      <c r="I194" s="4"/>
    </row>
    <row r="195" spans="1:9" ht="18">
      <c r="A195" s="51"/>
      <c r="B195" s="8"/>
      <c r="C195" s="4"/>
      <c r="D195" s="4"/>
      <c r="E195" s="4"/>
      <c r="F195" s="4"/>
      <c r="G195" s="4"/>
      <c r="H195" s="4"/>
      <c r="I195" s="4"/>
    </row>
    <row r="196" spans="1:9" ht="18">
      <c r="A196" s="51"/>
      <c r="B196" s="8"/>
      <c r="C196" s="4"/>
      <c r="D196" s="4"/>
      <c r="E196" s="4"/>
      <c r="F196" s="4"/>
      <c r="G196" s="4"/>
      <c r="H196" s="4"/>
      <c r="I196" s="4"/>
    </row>
    <row r="197" spans="1:9" ht="18">
      <c r="A197" s="51"/>
      <c r="B197" s="8"/>
      <c r="C197" s="4"/>
      <c r="D197" s="4"/>
      <c r="E197" s="4"/>
      <c r="F197" s="4"/>
      <c r="G197" s="4"/>
      <c r="H197" s="4"/>
      <c r="I197" s="4"/>
    </row>
    <row r="198" spans="1:9" ht="18">
      <c r="A198" s="51"/>
      <c r="B198" s="8"/>
      <c r="C198" s="4"/>
      <c r="D198" s="4"/>
      <c r="E198" s="4"/>
      <c r="F198" s="4"/>
      <c r="G198" s="4"/>
      <c r="H198" s="4"/>
      <c r="I198" s="4"/>
    </row>
    <row r="199" spans="1:9" ht="18">
      <c r="A199" s="51"/>
      <c r="B199" s="8"/>
      <c r="C199" s="4"/>
      <c r="D199" s="4"/>
      <c r="E199" s="4"/>
      <c r="F199" s="4"/>
      <c r="G199" s="4"/>
      <c r="H199" s="4"/>
      <c r="I199" s="4"/>
    </row>
    <row r="200" spans="1:9" ht="18">
      <c r="A200" s="51"/>
      <c r="B200" s="8"/>
      <c r="C200" s="4"/>
      <c r="D200" s="4"/>
      <c r="E200" s="4"/>
      <c r="F200" s="4"/>
      <c r="G200" s="4"/>
      <c r="H200" s="4"/>
      <c r="I200" s="4"/>
    </row>
    <row r="201" spans="1:9" ht="18">
      <c r="A201" s="51"/>
      <c r="B201" s="8"/>
      <c r="C201" s="4"/>
      <c r="D201" s="4"/>
      <c r="E201" s="4"/>
      <c r="F201" s="4"/>
      <c r="G201" s="4"/>
      <c r="H201" s="4"/>
      <c r="I201" s="4"/>
    </row>
    <row r="202" spans="1:9" ht="18">
      <c r="A202" s="51"/>
      <c r="B202" s="8"/>
      <c r="C202" s="4"/>
      <c r="D202" s="4"/>
      <c r="E202" s="4"/>
      <c r="F202" s="4"/>
      <c r="G202" s="4"/>
      <c r="H202" s="4"/>
      <c r="I202" s="4"/>
    </row>
    <row r="203" spans="1:9" ht="18">
      <c r="A203" s="51"/>
      <c r="B203" s="8"/>
      <c r="C203" s="4"/>
      <c r="D203" s="4"/>
      <c r="E203" s="4"/>
      <c r="F203" s="4"/>
      <c r="G203" s="4"/>
      <c r="H203" s="4"/>
      <c r="I203" s="4"/>
    </row>
    <row r="204" spans="1:9" ht="18">
      <c r="A204" s="51"/>
      <c r="B204" s="8"/>
      <c r="C204" s="4"/>
      <c r="D204" s="4"/>
      <c r="E204" s="4"/>
      <c r="F204" s="4"/>
      <c r="G204" s="4"/>
      <c r="H204" s="4"/>
      <c r="I204" s="4"/>
    </row>
    <row r="205" spans="1:9" ht="18">
      <c r="A205" s="51"/>
      <c r="B205" s="8"/>
      <c r="C205" s="4"/>
      <c r="D205" s="4"/>
      <c r="E205" s="4"/>
      <c r="F205" s="4"/>
      <c r="G205" s="4"/>
      <c r="H205" s="4"/>
      <c r="I205" s="4"/>
    </row>
    <row r="206" spans="1:9" ht="18">
      <c r="A206" s="51"/>
      <c r="B206" s="8"/>
      <c r="C206" s="4"/>
      <c r="D206" s="4"/>
      <c r="E206" s="4"/>
      <c r="F206" s="4"/>
      <c r="G206" s="4"/>
      <c r="H206" s="4"/>
      <c r="I206" s="4"/>
    </row>
    <row r="207" spans="1:9" ht="18">
      <c r="A207" s="51"/>
      <c r="B207" s="8"/>
      <c r="C207" s="4"/>
      <c r="D207" s="4"/>
      <c r="E207" s="4"/>
      <c r="F207" s="4"/>
      <c r="G207" s="4"/>
      <c r="H207" s="4"/>
      <c r="I207" s="4"/>
    </row>
    <row r="208" spans="1:9" ht="18">
      <c r="A208" s="51"/>
      <c r="B208" s="8"/>
      <c r="C208" s="4"/>
      <c r="D208" s="4"/>
      <c r="E208" s="4"/>
      <c r="F208" s="4"/>
      <c r="G208" s="4"/>
      <c r="H208" s="4"/>
      <c r="I208" s="4"/>
    </row>
    <row r="209" spans="1:9" ht="18">
      <c r="A209" s="51"/>
      <c r="B209" s="8"/>
      <c r="C209" s="4"/>
      <c r="D209" s="4"/>
      <c r="E209" s="4"/>
      <c r="F209" s="4"/>
      <c r="G209" s="4"/>
      <c r="H209" s="4"/>
      <c r="I209" s="4"/>
    </row>
    <row r="210" spans="1:9" ht="18">
      <c r="A210" s="51"/>
      <c r="B210" s="8"/>
      <c r="C210" s="4"/>
      <c r="D210" s="4"/>
      <c r="E210" s="4"/>
      <c r="F210" s="4"/>
      <c r="G210" s="4"/>
      <c r="H210" s="4"/>
      <c r="I210" s="4"/>
    </row>
    <row r="211" spans="1:9" ht="18">
      <c r="A211" s="51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51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51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51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51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51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51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51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51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51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51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51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51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51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51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51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51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51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51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51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51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51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51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51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51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51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51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51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51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51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51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51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51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51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51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51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51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51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51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51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51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51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51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51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51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51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51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51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51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51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51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51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51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51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51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51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51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51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51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51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51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51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51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51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51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51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51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51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51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51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51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51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51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51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51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51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51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51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51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51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51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51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51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51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51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51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51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51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51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51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51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51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51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51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51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51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51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51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51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51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51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51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51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51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51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51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51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51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51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51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51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51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51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51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51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51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51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51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51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51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51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51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51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51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51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51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51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51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51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51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51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51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51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51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51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51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51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51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51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51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51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51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51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51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51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51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51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51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51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51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51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51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51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51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51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51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51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51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51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51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51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51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51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51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51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51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51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51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51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51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51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51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51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51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51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51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51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51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51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51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51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51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51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51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51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51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51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51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51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51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51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51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51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51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51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51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51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51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51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51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51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51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51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51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51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51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51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51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51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51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51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51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51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51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51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51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51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51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51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51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51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51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51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51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51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51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51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51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51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51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51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51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51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51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51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51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51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51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51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51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51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51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51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51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51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51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51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51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51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51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51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51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51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51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51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51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51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51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51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51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51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51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51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51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51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51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51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51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51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51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51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51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51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51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51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51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51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51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51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51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51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51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51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51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51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51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51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51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51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51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51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51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51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51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51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51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51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51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51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51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51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51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51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51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51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51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51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51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51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51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51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51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51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51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51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51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51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51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51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51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51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51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51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51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51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51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51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51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51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51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51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51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51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51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51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51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51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51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51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51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51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51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51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51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51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51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51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51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51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51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51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51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51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51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51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51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51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51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51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51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51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51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51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51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51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51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51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51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51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51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51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51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51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51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51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51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51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51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51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51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51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51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51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51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51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51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51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51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51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51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51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51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51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51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51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51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51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51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51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51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51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51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51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51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51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51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51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51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51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51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51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51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51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51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51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51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51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51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51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51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51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51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51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51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51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51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51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51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51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51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51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51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51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51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51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51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51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51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51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51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51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51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51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51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51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51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51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51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51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51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51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51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51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51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51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51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51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51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51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51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51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51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51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51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51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51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51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51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51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51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51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51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51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51"/>
      <c r="B684" s="8"/>
      <c r="C684" s="4"/>
      <c r="D684" s="4"/>
      <c r="E684" s="4"/>
      <c r="F684" s="4"/>
      <c r="G684" s="4"/>
      <c r="H684" s="4"/>
      <c r="I684" s="4"/>
    </row>
    <row r="685" spans="1:9" ht="18">
      <c r="A685" s="51"/>
      <c r="B685" s="8"/>
      <c r="C685" s="4"/>
      <c r="D685" s="4"/>
      <c r="E685" s="4"/>
      <c r="F685" s="4"/>
      <c r="G685" s="4"/>
      <c r="H685" s="4"/>
      <c r="I685" s="4"/>
    </row>
    <row r="686" spans="1:9" ht="18">
      <c r="A686" s="51"/>
      <c r="B686" s="8"/>
      <c r="C686" s="4"/>
      <c r="D686" s="4"/>
      <c r="E686" s="4"/>
      <c r="F686" s="4"/>
      <c r="G686" s="4"/>
      <c r="H686" s="4"/>
      <c r="I686" s="4"/>
    </row>
    <row r="687" spans="1:9" ht="18">
      <c r="A687" s="51"/>
      <c r="B687" s="8"/>
      <c r="C687" s="4"/>
      <c r="D687" s="4"/>
      <c r="E687" s="4"/>
      <c r="F687" s="4"/>
      <c r="G687" s="4"/>
      <c r="H687" s="4"/>
      <c r="I687" s="4"/>
    </row>
    <row r="688" spans="1:9" ht="18">
      <c r="A688" s="51"/>
      <c r="B688" s="8"/>
      <c r="C688" s="4"/>
      <c r="D688" s="4"/>
      <c r="E688" s="4"/>
      <c r="F688" s="4"/>
      <c r="G688" s="4"/>
      <c r="H688" s="4"/>
      <c r="I688" s="4"/>
    </row>
    <row r="689" spans="1:9" ht="18">
      <c r="A689" s="51"/>
      <c r="B689" s="8"/>
      <c r="C689" s="4"/>
      <c r="D689" s="4"/>
      <c r="E689" s="4"/>
      <c r="F689" s="4"/>
      <c r="G689" s="4"/>
      <c r="H689" s="4"/>
      <c r="I689" s="4"/>
    </row>
    <row r="690" spans="1:9" ht="18">
      <c r="A690" s="51"/>
      <c r="B690" s="8"/>
      <c r="C690" s="4"/>
      <c r="D690" s="4"/>
      <c r="E690" s="4"/>
      <c r="F690" s="4"/>
      <c r="G690" s="4"/>
      <c r="H690" s="4"/>
      <c r="I690" s="4"/>
    </row>
    <row r="691" spans="1:9" ht="18">
      <c r="A691" s="51"/>
      <c r="B691" s="8"/>
      <c r="C691" s="4"/>
      <c r="D691" s="4"/>
      <c r="E691" s="4"/>
      <c r="F691" s="4"/>
      <c r="G691" s="4"/>
      <c r="H691" s="4"/>
      <c r="I691" s="4"/>
    </row>
    <row r="692" spans="1:9" ht="18">
      <c r="A692" s="51"/>
      <c r="B692" s="8"/>
      <c r="C692" s="4"/>
      <c r="D692" s="4"/>
      <c r="E692" s="4"/>
      <c r="F692" s="4"/>
      <c r="G692" s="4"/>
      <c r="H692" s="4"/>
      <c r="I692" s="4"/>
    </row>
    <row r="693" spans="1:9" ht="18">
      <c r="A693" s="51"/>
      <c r="B693" s="8"/>
      <c r="C693" s="4"/>
      <c r="D693" s="4"/>
      <c r="E693" s="4"/>
      <c r="F693" s="4"/>
      <c r="G693" s="4"/>
      <c r="H693" s="4"/>
      <c r="I693" s="4"/>
    </row>
    <row r="694" spans="1:9" ht="18">
      <c r="A694" s="51"/>
      <c r="B694" s="8"/>
      <c r="C694" s="4"/>
      <c r="D694" s="4"/>
      <c r="E694" s="4"/>
      <c r="F694" s="4"/>
      <c r="G694" s="4"/>
      <c r="H694" s="4"/>
      <c r="I694" s="4"/>
    </row>
    <row r="695" spans="1:9" ht="18">
      <c r="A695" s="51"/>
      <c r="B695" s="8"/>
      <c r="C695" s="4"/>
      <c r="D695" s="4"/>
      <c r="E695" s="4"/>
      <c r="F695" s="4"/>
      <c r="G695" s="4"/>
      <c r="H695" s="4"/>
      <c r="I695" s="4"/>
    </row>
    <row r="696" spans="1:9" ht="18">
      <c r="A696" s="51"/>
      <c r="B696" s="8"/>
      <c r="C696" s="4"/>
      <c r="D696" s="4"/>
      <c r="E696" s="4"/>
      <c r="F696" s="4"/>
      <c r="G696" s="4"/>
      <c r="H696" s="4"/>
      <c r="I696" s="4"/>
    </row>
    <row r="697" spans="1:9" ht="18">
      <c r="A697" s="51"/>
      <c r="B697" s="8"/>
      <c r="C697" s="4"/>
      <c r="D697" s="4"/>
      <c r="E697" s="4"/>
      <c r="F697" s="4"/>
      <c r="G697" s="4"/>
      <c r="H697" s="4"/>
      <c r="I697" s="4"/>
    </row>
    <row r="698" spans="1:9" ht="18">
      <c r="A698" s="51"/>
      <c r="B698" s="8"/>
      <c r="C698" s="4"/>
      <c r="D698" s="4"/>
      <c r="E698" s="4"/>
      <c r="F698" s="4"/>
      <c r="G698" s="4"/>
      <c r="H698" s="4"/>
      <c r="I698" s="4"/>
    </row>
    <row r="699" spans="1:9" ht="18">
      <c r="A699" s="51"/>
      <c r="B699" s="8"/>
      <c r="C699" s="4"/>
      <c r="D699" s="4"/>
      <c r="E699" s="4"/>
      <c r="F699" s="4"/>
      <c r="G699" s="4"/>
      <c r="H699" s="4"/>
      <c r="I699" s="4"/>
    </row>
    <row r="700" spans="1:9" ht="18">
      <c r="A700" s="51"/>
      <c r="B700" s="8"/>
      <c r="C700" s="4"/>
      <c r="D700" s="4"/>
      <c r="E700" s="4"/>
      <c r="F700" s="4"/>
      <c r="G700" s="4"/>
      <c r="H700" s="4"/>
      <c r="I700" s="4"/>
    </row>
    <row r="701" spans="1:9" ht="18">
      <c r="A701" s="51"/>
      <c r="B701" s="8"/>
      <c r="C701" s="4"/>
      <c r="D701" s="4"/>
      <c r="E701" s="4"/>
      <c r="F701" s="4"/>
      <c r="G701" s="4"/>
      <c r="H701" s="4"/>
      <c r="I701" s="4"/>
    </row>
    <row r="702" spans="1:9" ht="18">
      <c r="A702" s="51"/>
      <c r="B702" s="8"/>
      <c r="C702" s="4"/>
      <c r="D702" s="4"/>
      <c r="E702" s="4"/>
      <c r="F702" s="4"/>
      <c r="G702" s="4"/>
      <c r="H702" s="4"/>
      <c r="I702" s="4"/>
    </row>
    <row r="703" spans="1:9" ht="18">
      <c r="A703" s="51"/>
      <c r="B703" s="8"/>
      <c r="C703" s="4"/>
      <c r="D703" s="4"/>
      <c r="E703" s="4"/>
      <c r="F703" s="4"/>
      <c r="G703" s="4"/>
      <c r="H703" s="4"/>
      <c r="I703" s="4"/>
    </row>
    <row r="704" spans="1:9" ht="18">
      <c r="A704" s="51"/>
      <c r="B704" s="8"/>
      <c r="C704" s="4"/>
      <c r="D704" s="4"/>
      <c r="E704" s="4"/>
      <c r="F704" s="4"/>
      <c r="G704" s="4"/>
      <c r="H704" s="4"/>
      <c r="I704" s="4"/>
    </row>
    <row r="705" spans="1:9" ht="18">
      <c r="A705" s="51"/>
      <c r="B705" s="8"/>
      <c r="C705" s="4"/>
      <c r="D705" s="4"/>
      <c r="E705" s="4"/>
      <c r="F705" s="4"/>
      <c r="G705" s="4"/>
      <c r="H705" s="4"/>
      <c r="I705" s="4"/>
    </row>
    <row r="706" spans="1:9" ht="18">
      <c r="A706" s="51"/>
      <c r="B706" s="8"/>
      <c r="C706" s="4"/>
      <c r="D706" s="4"/>
      <c r="E706" s="4"/>
      <c r="F706" s="4"/>
      <c r="G706" s="4"/>
      <c r="H706" s="4"/>
      <c r="I706" s="4"/>
    </row>
    <row r="707" spans="1:9" ht="18">
      <c r="A707" s="51"/>
      <c r="B707" s="8"/>
      <c r="C707" s="4"/>
      <c r="D707" s="4"/>
      <c r="E707" s="4"/>
      <c r="F707" s="4"/>
      <c r="G707" s="4"/>
      <c r="H707" s="4"/>
      <c r="I707" s="4"/>
    </row>
    <row r="708" spans="1:9" ht="18">
      <c r="A708" s="51"/>
      <c r="B708" s="8"/>
      <c r="C708" s="4"/>
      <c r="D708" s="4"/>
      <c r="E708" s="4"/>
      <c r="F708" s="4"/>
      <c r="G708" s="4"/>
      <c r="H708" s="4"/>
      <c r="I708" s="4"/>
    </row>
    <row r="709" spans="1:9" ht="18">
      <c r="A709" s="51"/>
      <c r="B709" s="9"/>
      <c r="C709" s="4"/>
      <c r="D709" s="4"/>
      <c r="E709" s="4"/>
      <c r="F709" s="4"/>
      <c r="G709" s="4"/>
      <c r="H709" s="4"/>
      <c r="I709" s="4"/>
    </row>
    <row r="710" spans="1:9" ht="18">
      <c r="A710" s="51"/>
      <c r="B710" s="9"/>
      <c r="C710" s="5"/>
      <c r="D710" s="5"/>
      <c r="E710" s="5"/>
      <c r="F710" s="5"/>
      <c r="G710" s="5"/>
      <c r="H710" s="5"/>
      <c r="I710" s="5"/>
    </row>
    <row r="711" spans="1:9" ht="18">
      <c r="A711" s="51"/>
      <c r="B711" s="9"/>
      <c r="C711" s="5"/>
      <c r="D711" s="5"/>
      <c r="E711" s="5"/>
      <c r="F711" s="5"/>
      <c r="G711" s="5"/>
      <c r="H711" s="5"/>
      <c r="I711" s="5"/>
    </row>
    <row r="712" spans="1:9" ht="18">
      <c r="A712" s="51"/>
      <c r="B712" s="9"/>
      <c r="C712" s="5"/>
      <c r="D712" s="5"/>
      <c r="E712" s="5"/>
      <c r="F712" s="5"/>
      <c r="G712" s="5"/>
      <c r="H712" s="5"/>
      <c r="I712" s="5"/>
    </row>
    <row r="713" spans="1:9" ht="18">
      <c r="A713" s="51"/>
      <c r="B713" s="9"/>
      <c r="C713" s="5"/>
      <c r="D713" s="5"/>
      <c r="E713" s="5"/>
      <c r="F713" s="5"/>
      <c r="G713" s="5"/>
      <c r="H713" s="5"/>
      <c r="I713" s="5"/>
    </row>
    <row r="714" spans="1:9" ht="18">
      <c r="A714" s="51"/>
      <c r="B714" s="9"/>
      <c r="C714" s="5"/>
      <c r="D714" s="5"/>
      <c r="E714" s="5"/>
      <c r="F714" s="5"/>
      <c r="G714" s="5"/>
      <c r="H714" s="5"/>
      <c r="I714" s="5"/>
    </row>
    <row r="715" spans="1:9" ht="18">
      <c r="A715" s="51"/>
      <c r="B715" s="9"/>
      <c r="C715" s="5"/>
      <c r="D715" s="5"/>
      <c r="E715" s="5"/>
      <c r="F715" s="5"/>
      <c r="G715" s="5"/>
      <c r="H715" s="5"/>
      <c r="I715" s="5"/>
    </row>
    <row r="716" spans="1:9" ht="18">
      <c r="A716" s="51"/>
      <c r="B716" s="9"/>
      <c r="C716" s="5"/>
      <c r="D716" s="5"/>
      <c r="E716" s="5"/>
      <c r="F716" s="5"/>
      <c r="G716" s="5"/>
      <c r="H716" s="5"/>
      <c r="I716" s="5"/>
    </row>
    <row r="717" spans="1:9" ht="18">
      <c r="A717" s="51"/>
      <c r="B717" s="9"/>
      <c r="C717" s="5"/>
      <c r="D717" s="5"/>
      <c r="E717" s="5"/>
      <c r="F717" s="5"/>
      <c r="G717" s="5"/>
      <c r="H717" s="5"/>
      <c r="I717" s="5"/>
    </row>
    <row r="718" spans="1:9" ht="18">
      <c r="A718" s="51"/>
      <c r="B718" s="9"/>
      <c r="C718" s="5"/>
      <c r="D718" s="5"/>
      <c r="E718" s="5"/>
      <c r="F718" s="5"/>
      <c r="G718" s="5"/>
      <c r="H718" s="5"/>
      <c r="I718" s="5"/>
    </row>
    <row r="719" spans="1:9" ht="18">
      <c r="A719" s="51"/>
      <c r="B719" s="9"/>
      <c r="C719" s="5"/>
      <c r="D719" s="5"/>
      <c r="E719" s="5"/>
      <c r="F719" s="5"/>
      <c r="G719" s="5"/>
      <c r="H719" s="5"/>
      <c r="I719" s="5"/>
    </row>
    <row r="720" spans="1:9" ht="18">
      <c r="A720" s="51"/>
      <c r="B720" s="9"/>
      <c r="C720" s="5"/>
      <c r="D720" s="5"/>
      <c r="E720" s="5"/>
      <c r="F720" s="5"/>
      <c r="G720" s="5"/>
      <c r="H720" s="5"/>
      <c r="I720" s="5"/>
    </row>
    <row r="721" spans="1:9" ht="18">
      <c r="A721" s="51"/>
      <c r="B721" s="9"/>
      <c r="C721" s="5"/>
      <c r="D721" s="5"/>
      <c r="E721" s="5"/>
      <c r="F721" s="5"/>
      <c r="G721" s="5"/>
      <c r="H721" s="5"/>
      <c r="I721" s="5"/>
    </row>
    <row r="722" spans="1:9" ht="18">
      <c r="A722" s="51"/>
      <c r="B722" s="9"/>
      <c r="C722" s="5"/>
      <c r="D722" s="5"/>
      <c r="E722" s="5"/>
      <c r="F722" s="5"/>
      <c r="G722" s="5"/>
      <c r="H722" s="5"/>
      <c r="I722" s="5"/>
    </row>
    <row r="723" spans="1:9" ht="18">
      <c r="A723" s="51"/>
      <c r="B723" s="9"/>
      <c r="C723" s="5"/>
      <c r="D723" s="5"/>
      <c r="E723" s="5"/>
      <c r="F723" s="5"/>
      <c r="G723" s="5"/>
      <c r="H723" s="5"/>
      <c r="I723" s="5"/>
    </row>
    <row r="724" spans="1:9" ht="18">
      <c r="A724" s="51"/>
      <c r="B724" s="9"/>
      <c r="C724" s="5"/>
      <c r="D724" s="5"/>
      <c r="E724" s="5"/>
      <c r="F724" s="5"/>
      <c r="G724" s="5"/>
      <c r="H724" s="5"/>
      <c r="I724" s="5"/>
    </row>
    <row r="725" spans="1:9" ht="18">
      <c r="A725" s="51"/>
      <c r="B725" s="9"/>
      <c r="C725" s="5"/>
      <c r="D725" s="5"/>
      <c r="E725" s="5"/>
      <c r="F725" s="5"/>
      <c r="G725" s="5"/>
      <c r="H725" s="5"/>
      <c r="I725" s="5"/>
    </row>
    <row r="726" spans="1:9" ht="18">
      <c r="A726" s="51"/>
      <c r="B726" s="9"/>
      <c r="C726" s="5"/>
      <c r="D726" s="5"/>
      <c r="E726" s="5"/>
      <c r="F726" s="5"/>
      <c r="G726" s="5"/>
      <c r="H726" s="5"/>
      <c r="I726" s="5"/>
    </row>
    <row r="727" spans="1:9" ht="18">
      <c r="A727" s="51"/>
      <c r="B727" s="9"/>
      <c r="C727" s="5"/>
      <c r="D727" s="5"/>
      <c r="E727" s="5"/>
      <c r="F727" s="5"/>
      <c r="G727" s="5"/>
      <c r="H727" s="5"/>
      <c r="I727" s="5"/>
    </row>
    <row r="728" spans="1:9" ht="18">
      <c r="A728" s="51"/>
      <c r="B728" s="9"/>
      <c r="C728" s="5"/>
      <c r="D728" s="5"/>
      <c r="E728" s="5"/>
      <c r="F728" s="5"/>
      <c r="G728" s="5"/>
      <c r="H728" s="5"/>
      <c r="I728" s="5"/>
    </row>
    <row r="729" spans="1:9" ht="18">
      <c r="A729" s="51"/>
      <c r="B729" s="9"/>
      <c r="C729" s="5"/>
      <c r="D729" s="5"/>
      <c r="E729" s="5"/>
      <c r="F729" s="5"/>
      <c r="G729" s="5"/>
      <c r="H729" s="5"/>
      <c r="I729" s="5"/>
    </row>
    <row r="730" spans="1:9" ht="18">
      <c r="A730" s="51"/>
      <c r="B730" s="9"/>
      <c r="C730" s="5"/>
      <c r="D730" s="5"/>
      <c r="E730" s="5"/>
      <c r="F730" s="5"/>
      <c r="G730" s="5"/>
      <c r="H730" s="5"/>
      <c r="I730" s="5"/>
    </row>
    <row r="731" spans="1:9" ht="18">
      <c r="A731" s="51"/>
      <c r="B731" s="9"/>
      <c r="C731" s="5"/>
      <c r="D731" s="5"/>
      <c r="E731" s="5"/>
      <c r="F731" s="5"/>
      <c r="G731" s="5"/>
      <c r="H731" s="5"/>
      <c r="I731" s="5"/>
    </row>
  </sheetData>
  <mergeCells count="18">
    <mergeCell ref="B1:N1"/>
    <mergeCell ref="H13:H14"/>
    <mergeCell ref="G13:G14"/>
    <mergeCell ref="P12:P14"/>
    <mergeCell ref="B2:P2"/>
    <mergeCell ref="N11:O11"/>
    <mergeCell ref="B7:P7"/>
    <mergeCell ref="A10:P10"/>
    <mergeCell ref="B3:P3"/>
    <mergeCell ref="B4:P4"/>
    <mergeCell ref="B5:P5"/>
    <mergeCell ref="B6:P6"/>
    <mergeCell ref="A9:P9"/>
    <mergeCell ref="A12:A14"/>
    <mergeCell ref="B12:B14"/>
    <mergeCell ref="C13:F13"/>
    <mergeCell ref="J12:O14"/>
    <mergeCell ref="I13:I1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7" r:id="rId1"/>
  <headerFooter alignWithMargins="0">
    <oddFooter>&amp;C&amp;P</oddFooter>
  </headerFooter>
  <rowBreaks count="5" manualBreakCount="5">
    <brk id="30" max="15" man="1"/>
    <brk id="55" max="15" man="1"/>
    <brk id="73" max="15" man="1"/>
    <brk id="89" max="15" man="1"/>
    <brk id="1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budget4</cp:lastModifiedBy>
  <cp:lastPrinted>2012-04-18T12:00:48Z</cp:lastPrinted>
  <dcterms:created xsi:type="dcterms:W3CDTF">1996-10-08T23:32:33Z</dcterms:created>
  <dcterms:modified xsi:type="dcterms:W3CDTF">2012-07-06T05:27:08Z</dcterms:modified>
  <cp:category/>
  <cp:version/>
  <cp:contentType/>
  <cp:contentStatus/>
</cp:coreProperties>
</file>