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'Приложение_1'!$A$1:$Q$169</definedName>
  </definedNames>
  <calcPr fullCalcOnLoad="1"/>
</workbook>
</file>

<file path=xl/sharedStrings.xml><?xml version="1.0" encoding="utf-8"?>
<sst xmlns="http://schemas.openxmlformats.org/spreadsheetml/2006/main" count="326" uniqueCount="307">
  <si>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</si>
  <si>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</si>
  <si>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</si>
  <si>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</si>
  <si>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</si>
  <si>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</si>
  <si>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</si>
  <si>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</si>
  <si>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</si>
  <si>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</si>
  <si>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</si>
  <si>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</si>
  <si>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</si>
  <si>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</si>
  <si>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</si>
  <si>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</si>
  <si>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</si>
  <si>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</si>
  <si>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</si>
  <si>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</si>
  <si>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</si>
  <si>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</si>
  <si>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</si>
  <si>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</si>
  <si>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</si>
  <si>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</si>
  <si>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</si>
  <si>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</si>
  <si>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</si>
  <si>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</si>
  <si>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</si>
  <si>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</si>
  <si>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</si>
  <si>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</si>
  <si>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</si>
  <si>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</si>
  <si>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</si>
  <si>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</si>
  <si>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</si>
  <si>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</si>
  <si>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</si>
  <si>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</si>
  <si>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</si>
  <si>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</si>
  <si>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</si>
  <si>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</si>
  <si>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</si>
  <si>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</si>
  <si>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</si>
  <si>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</si>
  <si>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</si>
  <si>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</si>
  <si>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</si>
  <si>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</si>
  <si>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</si>
  <si>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</si>
  <si>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</si>
  <si>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</si>
  <si>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</si>
  <si>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</si>
  <si>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</si>
  <si>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</si>
  <si>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</si>
  <si>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</si>
  <si>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</si>
  <si>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</si>
  <si>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</si>
  <si>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</si>
  <si>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</si>
  <si>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</si>
  <si>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</si>
  <si>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</si>
  <si>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</si>
  <si>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</si>
  <si>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</si>
  <si>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</si>
  <si>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</si>
  <si>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</si>
  <si>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</si>
  <si>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</si>
  <si>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</si>
  <si>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</si>
  <si>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</si>
  <si>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</si>
  <si>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</si>
  <si>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</si>
  <si>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</si>
  <si>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</si>
  <si>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</si>
  <si>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</si>
  <si>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</si>
  <si>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</si>
  <si>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</si>
  <si>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</si>
  <si>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</si>
  <si>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</si>
  <si>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</si>
  <si>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</si>
  <si>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</si>
  <si>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</si>
  <si>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</si>
  <si>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</si>
  <si>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</si>
  <si>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</si>
  <si>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</si>
  <si>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</si>
  <si>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</si>
  <si>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</si>
  <si>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</si>
  <si>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</si>
  <si>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</si>
  <si>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</si>
  <si>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</si>
  <si>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</si>
  <si>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</si>
  <si>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</si>
  <si>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</si>
  <si>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</si>
  <si>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</si>
  <si>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</si>
  <si>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</si>
  <si>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</si>
  <si>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</si>
  <si>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</si>
  <si>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</si>
  <si>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</si>
  <si>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</si>
  <si>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</si>
  <si>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</si>
  <si>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</si>
  <si>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</si>
  <si>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</si>
  <si>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</si>
  <si>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</si>
  <si>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</si>
  <si>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</si>
  <si>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</si>
  <si>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</si>
  <si>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</si>
  <si>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</si>
  <si>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</si>
  <si>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</si>
  <si>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</si>
  <si>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</si>
  <si>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</si>
  <si>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</si>
  <si>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</si>
  <si>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</si>
  <si>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</si>
  <si>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</si>
  <si>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</si>
  <si>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</si>
  <si>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</si>
  <si>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</si>
  <si>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</si>
  <si>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</si>
  <si>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</si>
  <si>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</si>
  <si>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</si>
  <si>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</si>
  <si>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</si>
  <si>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</si>
  <si>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</si>
  <si>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</si>
  <si>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</si>
  <si>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</si>
  <si>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</si>
  <si>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</si>
  <si>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</si>
  <si>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</si>
  <si>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</si>
  <si>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</si>
  <si>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</si>
  <si>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</si>
  <si>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</si>
  <si>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</si>
  <si>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</si>
  <si>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</si>
  <si>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</si>
  <si>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</si>
  <si>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</si>
  <si>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</si>
  <si>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</si>
  <si>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</si>
  <si>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</si>
  <si>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</si>
  <si>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</si>
  <si>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</si>
  <si>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</si>
  <si>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</si>
  <si>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</si>
  <si>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</si>
  <si>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</si>
  <si>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</si>
  <si>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</si>
  <si>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</si>
  <si>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</si>
  <si>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</si>
  <si>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</si>
  <si>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</si>
  <si>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</si>
  <si>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</si>
  <si>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</si>
  <si>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</si>
  <si>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</si>
  <si>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</si>
  <si>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</si>
  <si>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</si>
  <si>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</si>
  <si>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</si>
  <si>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</si>
  <si>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</si>
  <si>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</si>
  <si>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</si>
  <si>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</si>
  <si>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</si>
  <si>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</si>
  <si>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</si>
  <si>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</si>
  <si>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</si>
  <si>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</si>
  <si>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</si>
  <si>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</si>
  <si>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</si>
  <si>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</si>
  <si>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</si>
  <si>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</si>
  <si>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</si>
  <si>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</si>
  <si>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</si>
  <si>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</si>
  <si>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</si>
  <si>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</si>
  <si>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</si>
  <si>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</si>
  <si>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</si>
  <si>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</si>
  <si>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</si>
  <si>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</si>
  <si>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</si>
  <si>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</si>
  <si>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</si>
  <si>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</si>
  <si>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</si>
  <si>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</si>
  <si>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</si>
  <si>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</si>
  <si>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</si>
  <si>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</si>
  <si>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</si>
  <si>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</si>
  <si>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</si>
  <si>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</si>
  <si>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</si>
  <si>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</si>
  <si>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</si>
  <si>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</si>
  <si>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</si>
  <si>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</si>
  <si>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</si>
  <si>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</si>
  <si>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</si>
  <si>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</si>
  <si>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</si>
  <si>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</si>
  <si>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</si>
  <si>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</si>
  <si>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</si>
  <si>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</si>
  <si>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</si>
  <si>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</si>
  <si>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</si>
  <si>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</si>
  <si>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</si>
  <si>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</si>
  <si>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</si>
  <si>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</si>
  <si>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</si>
  <si>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</si>
  <si>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</si>
  <si>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</si>
  <si>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</si>
  <si>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</si>
  <si>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</si>
  <si>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</si>
  <si>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</si>
  <si>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</si>
  <si>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</si>
  <si>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</si>
  <si>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</si>
  <si>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</si>
  <si>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</si>
  <si>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</si>
  <si>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</si>
  <si>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</si>
  <si>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</si>
  <si>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</si>
  <si>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</si>
  <si>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</si>
  <si>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>1 12 01041 01 0000 120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</si>
  <si>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</si>
  <si>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</si>
  <si>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от 24.10.2018 г.  № 6- "О внесение изменений и дополнений </t>
  </si>
  <si>
    <t>2 02 19999 04 0000 151</t>
  </si>
  <si>
    <t>Прочие дотации бюджетам городских округов</t>
  </si>
  <si>
    <t>2 02 19999 00 0000 151</t>
  </si>
  <si>
    <t>Прочие дотации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</si>
</sst>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0"/>
  <sheetViews>
    <sheetView tabSelected="1" view="pageBreakPreview" zoomScale="85" zoomScaleSheetLayoutView="85" workbookViewId="0" topLeftCell="A1">
      <selection activeCell="M107" sqref="M107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17.7109375" style="1" hidden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34"/>
      <c r="C1" s="135"/>
      <c r="D1" s="135"/>
      <c r="E1" s="135"/>
      <c r="F1" s="135"/>
      <c r="G1" s="135"/>
      <c r="H1" s="135"/>
      <c r="I1" s="135"/>
      <c r="J1" s="136"/>
      <c r="K1" s="136"/>
      <c r="L1" s="136"/>
      <c r="M1" s="136"/>
      <c r="N1" s="136"/>
      <c r="O1" s="136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42" t="s">
        <v>283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5"/>
      <c r="Q11" s="145"/>
      <c r="R11" s="14"/>
    </row>
    <row r="12" spans="1:18" ht="18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7" t="s">
        <v>0</v>
      </c>
      <c r="B14" s="137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9" t="s">
        <v>278</v>
      </c>
      <c r="L14" s="137" t="s">
        <v>282</v>
      </c>
      <c r="M14" s="139" t="s">
        <v>278</v>
      </c>
      <c r="N14" s="137" t="s">
        <v>284</v>
      </c>
      <c r="O14" s="139" t="s">
        <v>275</v>
      </c>
      <c r="P14" s="151"/>
      <c r="Q14" s="139" t="s">
        <v>276</v>
      </c>
      <c r="R14" s="14"/>
    </row>
    <row r="15" spans="1:18" ht="18.75" customHeight="1">
      <c r="A15" s="144"/>
      <c r="B15" s="144"/>
      <c r="C15" s="154" t="s">
        <v>2</v>
      </c>
      <c r="D15" s="155"/>
      <c r="E15" s="155"/>
      <c r="F15" s="156"/>
      <c r="G15" s="137" t="s">
        <v>72</v>
      </c>
      <c r="H15" s="137" t="s">
        <v>79</v>
      </c>
      <c r="I15" s="137" t="s">
        <v>80</v>
      </c>
      <c r="J15" s="40"/>
      <c r="K15" s="140"/>
      <c r="L15" s="149"/>
      <c r="M15" s="140"/>
      <c r="N15" s="149"/>
      <c r="O15" s="140"/>
      <c r="P15" s="152"/>
      <c r="Q15" s="140"/>
      <c r="R15" s="14"/>
    </row>
    <row r="16" spans="1:18" ht="31.5" customHeight="1">
      <c r="A16" s="138"/>
      <c r="B16" s="138"/>
      <c r="C16" s="27" t="s">
        <v>3</v>
      </c>
      <c r="D16" s="27" t="s">
        <v>4</v>
      </c>
      <c r="E16" s="27" t="s">
        <v>5</v>
      </c>
      <c r="F16" s="27"/>
      <c r="G16" s="138"/>
      <c r="H16" s="138"/>
      <c r="I16" s="138"/>
      <c r="J16" s="41"/>
      <c r="K16" s="141"/>
      <c r="L16" s="150"/>
      <c r="M16" s="141"/>
      <c r="N16" s="150"/>
      <c r="O16" s="141"/>
      <c r="P16" s="153"/>
      <c r="Q16" s="141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427273554.15</v>
      </c>
      <c r="L18" s="35">
        <f>L19+L30+L38+L46+L49+L63+L69+L75+L84+L25+L104</f>
        <v>1425949</v>
      </c>
      <c r="M18" s="35">
        <f>M19+M30+M38+M46+M49+M63+M69+M75+M84+M25+M104</f>
        <v>428699503.15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>
        <v>0</v>
      </c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16026366</v>
      </c>
      <c r="L49" s="35">
        <f>L52+L57+L50+L60</f>
        <v>0</v>
      </c>
      <c r="M49" s="35">
        <f>M52+M57+M50+M60</f>
        <v>16026366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636000</v>
      </c>
      <c r="L57" s="35">
        <f t="shared" si="5"/>
        <v>0</v>
      </c>
      <c r="M57" s="35">
        <f t="shared" si="5"/>
        <v>636000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f>K59</f>
        <v>636000</v>
      </c>
      <c r="L58" s="69">
        <f t="shared" si="5"/>
        <v>0</v>
      </c>
      <c r="M58" s="69">
        <f>M59</f>
        <v>636000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636000</v>
      </c>
      <c r="L59" s="69">
        <v>0</v>
      </c>
      <c r="M59" s="69">
        <v>636000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299</v>
      </c>
      <c r="B68" s="47" t="s">
        <v>300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15277749.15</v>
      </c>
      <c r="L75" s="35">
        <f t="shared" si="10"/>
        <v>1425949</v>
      </c>
      <c r="M75" s="35">
        <f t="shared" si="10"/>
        <v>16703698.15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12903780.15</v>
      </c>
      <c r="L78" s="35">
        <f t="shared" si="11"/>
        <v>1425949</v>
      </c>
      <c r="M78" s="35">
        <f t="shared" si="11"/>
        <v>14329729.15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12903780.15</v>
      </c>
      <c r="L79" s="69">
        <f>L80</f>
        <v>1425949</v>
      </c>
      <c r="M79" s="69">
        <f>M80</f>
        <v>14329729.15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12903780.15</v>
      </c>
      <c r="L80" s="69">
        <v>1425949</v>
      </c>
      <c r="M80" s="69">
        <f>K80+L80</f>
        <v>14329729.15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301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K107+K164</f>
        <v>562183626.21</v>
      </c>
      <c r="L106" s="35">
        <f aca="true" t="shared" si="15" ref="L106:Q106">L107</f>
        <v>2288269</v>
      </c>
      <c r="M106" s="35">
        <f>M107+M164</f>
        <v>564471895.21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G108+#REF!+G134</f>
        <v>#REF!</v>
      </c>
      <c r="H107" s="45" t="e">
        <f>H108+#REF!+H134</f>
        <v>#REF!</v>
      </c>
      <c r="I107" s="45" t="e">
        <f>I108+#REF!+I134</f>
        <v>#REF!</v>
      </c>
      <c r="J107" s="45" t="e">
        <f>J108+#REF!+J134</f>
        <v>#REF!</v>
      </c>
      <c r="K107" s="35">
        <f aca="true" t="shared" si="16" ref="K107:Q107">K108+K115+K134+K159</f>
        <v>561939403.9300001</v>
      </c>
      <c r="L107" s="35">
        <f t="shared" si="16"/>
        <v>2288269</v>
      </c>
      <c r="M107" s="35">
        <f t="shared" si="16"/>
        <v>564227672.9300001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K109+K111+K113</f>
        <v>46492059</v>
      </c>
      <c r="L108" s="35">
        <f aca="true" t="shared" si="18" ref="L108:Q108">L109+L111+L113</f>
        <v>111060</v>
      </c>
      <c r="M108" s="35">
        <f t="shared" si="18"/>
        <v>46603119</v>
      </c>
      <c r="N108" s="35">
        <f t="shared" si="18"/>
        <v>0</v>
      </c>
      <c r="O108" s="35">
        <f t="shared" si="18"/>
        <v>16716000</v>
      </c>
      <c r="P108" s="35">
        <f t="shared" si="18"/>
        <v>0</v>
      </c>
      <c r="Q108" s="35">
        <f t="shared" si="18"/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27507059</v>
      </c>
      <c r="L111" s="35">
        <f>L112</f>
        <v>0</v>
      </c>
      <c r="M111" s="35">
        <f>M112</f>
        <v>27507059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27507059</v>
      </c>
      <c r="L112" s="69">
        <v>0</v>
      </c>
      <c r="M112" s="69">
        <f>K112+L112</f>
        <v>27507059</v>
      </c>
      <c r="N112" s="69">
        <v>0</v>
      </c>
      <c r="O112" s="69">
        <v>3630000</v>
      </c>
      <c r="P112" s="88"/>
      <c r="Q112" s="69">
        <v>3189000</v>
      </c>
    </row>
    <row r="113" spans="1:17" ht="21.75" customHeight="1">
      <c r="A113" s="83" t="s">
        <v>305</v>
      </c>
      <c r="B113" s="58" t="s">
        <v>306</v>
      </c>
      <c r="C113" s="51"/>
      <c r="D113" s="51"/>
      <c r="E113" s="51"/>
      <c r="F113" s="51"/>
      <c r="G113" s="45"/>
      <c r="H113" s="45"/>
      <c r="I113" s="45"/>
      <c r="J113" s="45"/>
      <c r="K113" s="35">
        <f>K114</f>
        <v>0</v>
      </c>
      <c r="L113" s="35">
        <f>L114</f>
        <v>111060</v>
      </c>
      <c r="M113" s="35">
        <f>M114</f>
        <v>111060</v>
      </c>
      <c r="N113" s="35"/>
      <c r="O113" s="35">
        <f>O114</f>
        <v>0</v>
      </c>
      <c r="P113" s="116"/>
      <c r="Q113" s="35">
        <f>Q114</f>
        <v>0</v>
      </c>
    </row>
    <row r="114" spans="1:17" ht="24.75" customHeight="1">
      <c r="A114" s="84" t="s">
        <v>303</v>
      </c>
      <c r="B114" s="47" t="s">
        <v>304</v>
      </c>
      <c r="C114" s="51"/>
      <c r="D114" s="51"/>
      <c r="E114" s="51"/>
      <c r="F114" s="51"/>
      <c r="G114" s="45"/>
      <c r="H114" s="45"/>
      <c r="I114" s="45"/>
      <c r="J114" s="45"/>
      <c r="K114" s="69">
        <v>0</v>
      </c>
      <c r="L114" s="69">
        <v>111060</v>
      </c>
      <c r="M114" s="69">
        <f>K114+L114</f>
        <v>111060</v>
      </c>
      <c r="N114" s="69"/>
      <c r="O114" s="69">
        <v>0</v>
      </c>
      <c r="P114" s="88"/>
      <c r="Q114" s="69">
        <v>0</v>
      </c>
    </row>
    <row r="115" spans="1:17" ht="39.75" customHeight="1">
      <c r="A115" s="131" t="s">
        <v>220</v>
      </c>
      <c r="B115" s="72" t="s">
        <v>192</v>
      </c>
      <c r="C115" s="38"/>
      <c r="D115" s="38"/>
      <c r="E115" s="38"/>
      <c r="F115" s="38"/>
      <c r="G115" s="34"/>
      <c r="H115" s="34"/>
      <c r="I115" s="34"/>
      <c r="J115" s="34"/>
      <c r="K115" s="81">
        <f>K116+K118+K120+K122+K124+K126+K128</f>
        <v>42424084.2</v>
      </c>
      <c r="L115" s="81">
        <f>L116+L118+L120+L122+L124+L126+L128</f>
        <v>2177209</v>
      </c>
      <c r="M115" s="81">
        <f>M116+M118+M120+M122+M124+M126+M128</f>
        <v>44601293.2</v>
      </c>
      <c r="N115" s="81">
        <f>N116+N118+N120+N122+N126+N128</f>
        <v>0</v>
      </c>
      <c r="O115" s="81">
        <f>O116+O118+O120+O122+O126+O128</f>
        <v>7280392</v>
      </c>
      <c r="P115" s="81">
        <f>P116+P118+P120+P122+P126+P128</f>
        <v>0</v>
      </c>
      <c r="Q115" s="81">
        <f>Q116+Q118+Q120+Q122+Q126+Q128</f>
        <v>535392</v>
      </c>
    </row>
    <row r="116" spans="1:17" ht="37.5" customHeight="1">
      <c r="A116" s="87" t="s">
        <v>286</v>
      </c>
      <c r="B116" s="118" t="s">
        <v>288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0</v>
      </c>
      <c r="L116" s="81">
        <f>L117</f>
        <v>0</v>
      </c>
      <c r="M116" s="81">
        <f>M117</f>
        <v>0</v>
      </c>
      <c r="N116" s="81">
        <f>N117</f>
        <v>0</v>
      </c>
      <c r="O116" s="81">
        <f>O117</f>
        <v>6745000</v>
      </c>
      <c r="P116" s="88"/>
      <c r="Q116" s="81">
        <f>Q117</f>
        <v>0</v>
      </c>
    </row>
    <row r="117" spans="1:17" ht="32.25" customHeight="1">
      <c r="A117" s="95" t="s">
        <v>285</v>
      </c>
      <c r="B117" s="117" t="s">
        <v>287</v>
      </c>
      <c r="C117" s="92"/>
      <c r="D117" s="92"/>
      <c r="E117" s="92"/>
      <c r="F117" s="92"/>
      <c r="G117" s="93"/>
      <c r="H117" s="93"/>
      <c r="I117" s="93"/>
      <c r="J117" s="93"/>
      <c r="K117" s="94">
        <v>0</v>
      </c>
      <c r="L117" s="94">
        <v>0</v>
      </c>
      <c r="M117" s="94">
        <v>0</v>
      </c>
      <c r="N117" s="94">
        <v>0</v>
      </c>
      <c r="O117" s="94">
        <v>6745000</v>
      </c>
      <c r="P117" s="88"/>
      <c r="Q117" s="94">
        <v>0</v>
      </c>
    </row>
    <row r="118" spans="1:17" ht="84" customHeight="1">
      <c r="A118" s="106" t="s">
        <v>235</v>
      </c>
      <c r="B118" s="97" t="s">
        <v>236</v>
      </c>
      <c r="C118" s="92"/>
      <c r="D118" s="92"/>
      <c r="E118" s="92"/>
      <c r="F118" s="92"/>
      <c r="G118" s="93"/>
      <c r="H118" s="93"/>
      <c r="I118" s="93"/>
      <c r="J118" s="93"/>
      <c r="K118" s="81">
        <f>K119</f>
        <v>20016619.17</v>
      </c>
      <c r="L118" s="81">
        <f>L119</f>
        <v>0</v>
      </c>
      <c r="M118" s="81">
        <f>M119</f>
        <v>20016619.17</v>
      </c>
      <c r="N118" s="81">
        <f>N119</f>
        <v>0</v>
      </c>
      <c r="O118" s="81">
        <f>O119</f>
        <v>0</v>
      </c>
      <c r="P118" s="88"/>
      <c r="Q118" s="81">
        <f>Q119</f>
        <v>0</v>
      </c>
    </row>
    <row r="119" spans="1:17" ht="88.5" customHeight="1">
      <c r="A119" s="95" t="s">
        <v>233</v>
      </c>
      <c r="B119" s="96" t="s">
        <v>234</v>
      </c>
      <c r="C119" s="92"/>
      <c r="D119" s="92"/>
      <c r="E119" s="92"/>
      <c r="F119" s="92"/>
      <c r="G119" s="93"/>
      <c r="H119" s="93"/>
      <c r="I119" s="93"/>
      <c r="J119" s="93"/>
      <c r="K119" s="94">
        <v>20016619.17</v>
      </c>
      <c r="L119" s="94">
        <v>0</v>
      </c>
      <c r="M119" s="94">
        <f>K119+L119</f>
        <v>20016619.17</v>
      </c>
      <c r="N119" s="94">
        <v>0</v>
      </c>
      <c r="O119" s="94">
        <v>0</v>
      </c>
      <c r="P119" s="88"/>
      <c r="Q119" s="94">
        <v>0</v>
      </c>
    </row>
    <row r="120" spans="1:17" ht="39" customHeight="1">
      <c r="A120" s="129" t="s">
        <v>296</v>
      </c>
      <c r="B120" s="128" t="s">
        <v>297</v>
      </c>
      <c r="C120" s="124"/>
      <c r="D120" s="124"/>
      <c r="E120" s="124"/>
      <c r="F120" s="124"/>
      <c r="G120" s="125"/>
      <c r="H120" s="125"/>
      <c r="I120" s="125"/>
      <c r="J120" s="125"/>
      <c r="K120" s="81">
        <f>K121</f>
        <v>2969518.5</v>
      </c>
      <c r="L120" s="81">
        <f>L121</f>
        <v>0</v>
      </c>
      <c r="M120" s="81">
        <f>M121</f>
        <v>2969518.5</v>
      </c>
      <c r="N120" s="81"/>
      <c r="O120" s="81">
        <f>O121</f>
        <v>0</v>
      </c>
      <c r="P120" s="130"/>
      <c r="Q120" s="81">
        <f>Q121</f>
        <v>0</v>
      </c>
    </row>
    <row r="121" spans="1:17" s="127" customFormat="1" ht="34.5" customHeight="1">
      <c r="A121" s="122" t="s">
        <v>295</v>
      </c>
      <c r="B121" s="123" t="s">
        <v>297</v>
      </c>
      <c r="C121" s="124"/>
      <c r="D121" s="124"/>
      <c r="E121" s="124"/>
      <c r="F121" s="124"/>
      <c r="G121" s="125"/>
      <c r="H121" s="125"/>
      <c r="I121" s="125"/>
      <c r="J121" s="125"/>
      <c r="K121" s="94">
        <v>2969518.5</v>
      </c>
      <c r="L121" s="94">
        <v>0</v>
      </c>
      <c r="M121" s="94">
        <f>K121+L121</f>
        <v>2969518.5</v>
      </c>
      <c r="N121" s="94"/>
      <c r="O121" s="94">
        <v>0</v>
      </c>
      <c r="P121" s="126"/>
      <c r="Q121" s="94">
        <v>0</v>
      </c>
    </row>
    <row r="122" spans="1:17" ht="27.75" customHeight="1">
      <c r="A122" s="107" t="s">
        <v>251</v>
      </c>
      <c r="B122" s="108" t="s">
        <v>250</v>
      </c>
      <c r="C122" s="92"/>
      <c r="D122" s="92"/>
      <c r="E122" s="92"/>
      <c r="F122" s="92"/>
      <c r="G122" s="93"/>
      <c r="H122" s="93"/>
      <c r="I122" s="93"/>
      <c r="J122" s="93"/>
      <c r="K122" s="81">
        <f>K123</f>
        <v>65000</v>
      </c>
      <c r="L122" s="81">
        <f>L123</f>
        <v>0</v>
      </c>
      <c r="M122" s="81">
        <f>M123</f>
        <v>65000</v>
      </c>
      <c r="N122" s="81"/>
      <c r="O122" s="81">
        <f>O123</f>
        <v>0</v>
      </c>
      <c r="P122" s="88"/>
      <c r="Q122" s="81">
        <f>Q123</f>
        <v>0</v>
      </c>
    </row>
    <row r="123" spans="1:17" ht="21.75" customHeight="1">
      <c r="A123" s="105" t="s">
        <v>249</v>
      </c>
      <c r="B123" s="102" t="s">
        <v>248</v>
      </c>
      <c r="C123" s="92"/>
      <c r="D123" s="92"/>
      <c r="E123" s="92"/>
      <c r="F123" s="92"/>
      <c r="G123" s="93"/>
      <c r="H123" s="93"/>
      <c r="I123" s="93"/>
      <c r="J123" s="93"/>
      <c r="K123" s="94">
        <v>65000</v>
      </c>
      <c r="L123" s="94">
        <v>0</v>
      </c>
      <c r="M123" s="94">
        <f>K123+L123</f>
        <v>65000</v>
      </c>
      <c r="N123" s="94"/>
      <c r="O123" s="94">
        <v>0</v>
      </c>
      <c r="P123" s="88"/>
      <c r="Q123" s="94">
        <v>0</v>
      </c>
    </row>
    <row r="124" spans="1:17" ht="69.75" customHeight="1">
      <c r="A124" s="111" t="s">
        <v>260</v>
      </c>
      <c r="B124" s="108" t="s">
        <v>259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0</v>
      </c>
      <c r="L124" s="81">
        <f>L125</f>
        <v>2177209</v>
      </c>
      <c r="M124" s="81">
        <f>M125</f>
        <v>2177209</v>
      </c>
      <c r="N124" s="81"/>
      <c r="O124" s="81">
        <f>O125</f>
        <v>0</v>
      </c>
      <c r="P124" s="88"/>
      <c r="Q124" s="81">
        <f>Q125</f>
        <v>0</v>
      </c>
    </row>
    <row r="125" spans="1:17" ht="67.5" customHeight="1">
      <c r="A125" s="110" t="s">
        <v>258</v>
      </c>
      <c r="B125" s="102" t="s">
        <v>257</v>
      </c>
      <c r="C125" s="92"/>
      <c r="D125" s="92"/>
      <c r="E125" s="92"/>
      <c r="F125" s="92"/>
      <c r="G125" s="93"/>
      <c r="H125" s="93"/>
      <c r="I125" s="93"/>
      <c r="J125" s="93"/>
      <c r="K125" s="94">
        <v>0</v>
      </c>
      <c r="L125" s="94">
        <v>2177209</v>
      </c>
      <c r="M125" s="94">
        <f>K125+L125</f>
        <v>2177209</v>
      </c>
      <c r="N125" s="94"/>
      <c r="O125" s="94">
        <v>0</v>
      </c>
      <c r="P125" s="88"/>
      <c r="Q125" s="94">
        <v>0</v>
      </c>
    </row>
    <row r="126" spans="1:17" ht="54.75" customHeight="1">
      <c r="A126" s="119" t="s">
        <v>239</v>
      </c>
      <c r="B126" s="100" t="s">
        <v>240</v>
      </c>
      <c r="C126" s="92"/>
      <c r="D126" s="92"/>
      <c r="E126" s="92"/>
      <c r="F126" s="92"/>
      <c r="G126" s="93"/>
      <c r="H126" s="93"/>
      <c r="I126" s="93"/>
      <c r="J126" s="93"/>
      <c r="K126" s="81">
        <f>K127</f>
        <v>17812025.53</v>
      </c>
      <c r="L126" s="81">
        <f>L127</f>
        <v>0</v>
      </c>
      <c r="M126" s="81">
        <f>M127</f>
        <v>17812025.53</v>
      </c>
      <c r="N126" s="81"/>
      <c r="O126" s="81">
        <f>O127</f>
        <v>0</v>
      </c>
      <c r="P126" s="88"/>
      <c r="Q126" s="81">
        <f>Q127</f>
        <v>0</v>
      </c>
    </row>
    <row r="127" spans="1:17" ht="53.25" customHeight="1">
      <c r="A127" s="98" t="s">
        <v>237</v>
      </c>
      <c r="B127" s="99" t="s">
        <v>238</v>
      </c>
      <c r="C127" s="92"/>
      <c r="D127" s="92"/>
      <c r="E127" s="92"/>
      <c r="F127" s="92"/>
      <c r="G127" s="93"/>
      <c r="H127" s="93"/>
      <c r="I127" s="93"/>
      <c r="J127" s="93"/>
      <c r="K127" s="94">
        <v>17812025.53</v>
      </c>
      <c r="L127" s="94">
        <v>0</v>
      </c>
      <c r="M127" s="94">
        <f>K127+L127</f>
        <v>17812025.53</v>
      </c>
      <c r="N127" s="94"/>
      <c r="O127" s="94">
        <v>0</v>
      </c>
      <c r="P127" s="88"/>
      <c r="Q127" s="94">
        <v>0</v>
      </c>
    </row>
    <row r="128" spans="1:17" ht="20.25" customHeight="1">
      <c r="A128" s="85" t="s">
        <v>218</v>
      </c>
      <c r="B128" s="73" t="s">
        <v>201</v>
      </c>
      <c r="C128" s="75"/>
      <c r="D128" s="75"/>
      <c r="E128" s="75"/>
      <c r="F128" s="75"/>
      <c r="G128" s="76"/>
      <c r="H128" s="76"/>
      <c r="I128" s="76"/>
      <c r="J128" s="76"/>
      <c r="K128" s="70">
        <f>K129</f>
        <v>1560921</v>
      </c>
      <c r="L128" s="70">
        <f>L129</f>
        <v>0</v>
      </c>
      <c r="M128" s="70">
        <f>M129</f>
        <v>1560921</v>
      </c>
      <c r="N128" s="70">
        <f>N129</f>
        <v>0</v>
      </c>
      <c r="O128" s="70">
        <f>O129</f>
        <v>535392</v>
      </c>
      <c r="P128" s="88"/>
      <c r="Q128" s="70">
        <f>Q129</f>
        <v>535392</v>
      </c>
    </row>
    <row r="129" spans="1:17" ht="17.25" customHeight="1">
      <c r="A129" s="85" t="s">
        <v>217</v>
      </c>
      <c r="B129" s="73" t="s">
        <v>202</v>
      </c>
      <c r="C129" s="75"/>
      <c r="D129" s="75"/>
      <c r="E129" s="75"/>
      <c r="F129" s="75"/>
      <c r="G129" s="76"/>
      <c r="H129" s="76"/>
      <c r="I129" s="76"/>
      <c r="J129" s="76"/>
      <c r="K129" s="64">
        <f>K130+K132+K133</f>
        <v>1560921</v>
      </c>
      <c r="L129" s="64">
        <f aca="true" t="shared" si="19" ref="L129:Q129">L130+L132+L133</f>
        <v>0</v>
      </c>
      <c r="M129" s="64">
        <f t="shared" si="19"/>
        <v>1560921</v>
      </c>
      <c r="N129" s="64">
        <f t="shared" si="19"/>
        <v>0</v>
      </c>
      <c r="O129" s="64">
        <f t="shared" si="19"/>
        <v>535392</v>
      </c>
      <c r="P129" s="64">
        <f t="shared" si="19"/>
        <v>0</v>
      </c>
      <c r="Q129" s="64">
        <f t="shared" si="19"/>
        <v>535392</v>
      </c>
    </row>
    <row r="130" spans="1:17" ht="35.25" customHeight="1">
      <c r="A130" s="86" t="s">
        <v>217</v>
      </c>
      <c r="B130" s="74" t="s">
        <v>203</v>
      </c>
      <c r="C130" s="75"/>
      <c r="D130" s="75"/>
      <c r="E130" s="75"/>
      <c r="F130" s="75"/>
      <c r="G130" s="76"/>
      <c r="H130" s="76"/>
      <c r="I130" s="76"/>
      <c r="J130" s="76"/>
      <c r="K130" s="71">
        <v>535392</v>
      </c>
      <c r="L130" s="71">
        <v>0</v>
      </c>
      <c r="M130" s="71">
        <v>535392</v>
      </c>
      <c r="N130" s="71">
        <v>0</v>
      </c>
      <c r="O130" s="71">
        <v>535392</v>
      </c>
      <c r="P130" s="88"/>
      <c r="Q130" s="71">
        <v>535392</v>
      </c>
    </row>
    <row r="131" spans="1:17" ht="35.25" customHeight="1" hidden="1">
      <c r="A131" s="86" t="s">
        <v>217</v>
      </c>
      <c r="B131" s="74" t="s">
        <v>246</v>
      </c>
      <c r="C131" s="75"/>
      <c r="D131" s="75"/>
      <c r="E131" s="75"/>
      <c r="F131" s="75"/>
      <c r="G131" s="76"/>
      <c r="H131" s="76"/>
      <c r="I131" s="76"/>
      <c r="J131" s="76"/>
      <c r="K131" s="71"/>
      <c r="L131" s="71">
        <v>2100000</v>
      </c>
      <c r="M131" s="71"/>
      <c r="N131" s="71"/>
      <c r="O131" s="71" t="e">
        <f>#REF!+L131</f>
        <v>#REF!</v>
      </c>
      <c r="P131" s="88"/>
      <c r="Q131" s="71" t="e">
        <f>#REF!+P131</f>
        <v>#REF!</v>
      </c>
    </row>
    <row r="132" spans="1:17" ht="41.25" customHeight="1">
      <c r="A132" s="86" t="s">
        <v>217</v>
      </c>
      <c r="B132" s="74" t="s">
        <v>298</v>
      </c>
      <c r="C132" s="75"/>
      <c r="D132" s="75"/>
      <c r="E132" s="75"/>
      <c r="F132" s="75"/>
      <c r="G132" s="76"/>
      <c r="H132" s="76"/>
      <c r="I132" s="76"/>
      <c r="J132" s="76"/>
      <c r="K132" s="71">
        <v>420000</v>
      </c>
      <c r="L132" s="71">
        <v>0</v>
      </c>
      <c r="M132" s="71">
        <f>K132+L132</f>
        <v>420000</v>
      </c>
      <c r="N132" s="71"/>
      <c r="O132" s="71">
        <v>0</v>
      </c>
      <c r="P132" s="88"/>
      <c r="Q132" s="71">
        <v>0</v>
      </c>
    </row>
    <row r="133" spans="1:17" ht="40.5" customHeight="1">
      <c r="A133" s="86" t="s">
        <v>217</v>
      </c>
      <c r="B133" s="74" t="s">
        <v>247</v>
      </c>
      <c r="C133" s="75"/>
      <c r="D133" s="75"/>
      <c r="E133" s="75"/>
      <c r="F133" s="75"/>
      <c r="G133" s="76"/>
      <c r="H133" s="76"/>
      <c r="I133" s="76"/>
      <c r="J133" s="76"/>
      <c r="K133" s="71">
        <v>605529</v>
      </c>
      <c r="L133" s="71">
        <v>0</v>
      </c>
      <c r="M133" s="71">
        <v>605529</v>
      </c>
      <c r="N133" s="71"/>
      <c r="O133" s="71">
        <v>0</v>
      </c>
      <c r="P133" s="88"/>
      <c r="Q133" s="71">
        <v>0</v>
      </c>
    </row>
    <row r="134" spans="1:17" s="3" customFormat="1" ht="35.25" customHeight="1">
      <c r="A134" s="85" t="s">
        <v>222</v>
      </c>
      <c r="B134" s="61" t="s">
        <v>67</v>
      </c>
      <c r="C134" s="62"/>
      <c r="D134" s="62"/>
      <c r="E134" s="62"/>
      <c r="F134" s="62"/>
      <c r="G134" s="63" t="e">
        <f>#REF!+#REF!+G135+#REF!+#REF!+#REF!</f>
        <v>#REF!</v>
      </c>
      <c r="H134" s="63" t="e">
        <f>#REF!+#REF!+H135+#REF!+#REF!+#REF!</f>
        <v>#REF!</v>
      </c>
      <c r="I134" s="63" t="e">
        <f>#REF!+#REF!+I135+#REF!+#REF!+#REF!</f>
        <v>#REF!</v>
      </c>
      <c r="J134" s="63" t="e">
        <f>#REF!+#REF!+J135+#REF!+#REF!+#REF!</f>
        <v>#REF!</v>
      </c>
      <c r="K134" s="81">
        <f>K135+K146+K148+K155+K157</f>
        <v>472852493.73</v>
      </c>
      <c r="L134" s="81">
        <f>L135+L146+L148+L157</f>
        <v>0</v>
      </c>
      <c r="M134" s="81">
        <f>M135+M146+M148+M155+M157</f>
        <v>472852493.73</v>
      </c>
      <c r="N134" s="81">
        <f>N135+N146+N148+N155+N157</f>
        <v>0</v>
      </c>
      <c r="O134" s="81">
        <f>O135+O146+O148+O155+O157</f>
        <v>442495158.34000003</v>
      </c>
      <c r="P134" s="89"/>
      <c r="Q134" s="81">
        <f>Q135+Q146+Q148+Q155+Q157</f>
        <v>441466470.05</v>
      </c>
    </row>
    <row r="135" spans="1:17" ht="37.5" customHeight="1">
      <c r="A135" s="83" t="s">
        <v>224</v>
      </c>
      <c r="B135" s="58" t="s">
        <v>68</v>
      </c>
      <c r="C135" s="53"/>
      <c r="D135" s="53"/>
      <c r="E135" s="53"/>
      <c r="F135" s="53"/>
      <c r="G135" s="45" t="e">
        <f>#REF!</f>
        <v>#REF!</v>
      </c>
      <c r="H135" s="45" t="e">
        <f>#REF!</f>
        <v>#REF!</v>
      </c>
      <c r="I135" s="45" t="e">
        <f>#REF!</f>
        <v>#REF!</v>
      </c>
      <c r="J135" s="45" t="e">
        <f>#REF!</f>
        <v>#REF!</v>
      </c>
      <c r="K135" s="80">
        <f>K136</f>
        <v>398303358.3</v>
      </c>
      <c r="L135" s="80">
        <f>L136</f>
        <v>0</v>
      </c>
      <c r="M135" s="80">
        <f>M136</f>
        <v>398303358.3</v>
      </c>
      <c r="N135" s="80">
        <f>N136</f>
        <v>0</v>
      </c>
      <c r="O135" s="80">
        <f>O136</f>
        <v>396473658.3</v>
      </c>
      <c r="P135" s="88"/>
      <c r="Q135" s="80">
        <f>Q136</f>
        <v>395441258.3</v>
      </c>
    </row>
    <row r="136" spans="1:17" ht="37.5" customHeight="1">
      <c r="A136" s="83" t="s">
        <v>223</v>
      </c>
      <c r="B136" s="58" t="s">
        <v>133</v>
      </c>
      <c r="C136" s="53"/>
      <c r="D136" s="53"/>
      <c r="E136" s="53"/>
      <c r="F136" s="53"/>
      <c r="G136" s="45"/>
      <c r="H136" s="45"/>
      <c r="I136" s="45"/>
      <c r="J136" s="45"/>
      <c r="K136" s="80">
        <f>K137+K138+K139+K140+K141+K142+K143+K144+K145</f>
        <v>398303358.3</v>
      </c>
      <c r="L136" s="80">
        <f>L137+L138+L139+L140+L141+L142+L143+L144+L145</f>
        <v>0</v>
      </c>
      <c r="M136" s="80">
        <f>M137+M138+M139+M140+M141+M142+M143+M144+M145</f>
        <v>398303358.3</v>
      </c>
      <c r="N136" s="80">
        <f>N137+N138+N139+N140+N141+N142+N143+N144+N145</f>
        <v>0</v>
      </c>
      <c r="O136" s="80">
        <f>O137+O138+O139+O140+O141+O142+O143+O144+O145</f>
        <v>396473658.3</v>
      </c>
      <c r="P136" s="88"/>
      <c r="Q136" s="80">
        <f>Q137+Q138+Q139+Q140+Q141+Q142+Q143+Q144+Q145</f>
        <v>395441258.3</v>
      </c>
    </row>
    <row r="137" spans="1:17" ht="68.25" customHeight="1">
      <c r="A137" s="84" t="s">
        <v>223</v>
      </c>
      <c r="B137" s="47" t="s">
        <v>164</v>
      </c>
      <c r="C137" s="53"/>
      <c r="D137" s="53"/>
      <c r="E137" s="53"/>
      <c r="F137" s="53"/>
      <c r="G137" s="45"/>
      <c r="H137" s="45"/>
      <c r="I137" s="45"/>
      <c r="J137" s="45"/>
      <c r="K137" s="79">
        <v>1316400</v>
      </c>
      <c r="L137" s="79">
        <v>0</v>
      </c>
      <c r="M137" s="79">
        <v>1316400</v>
      </c>
      <c r="N137" s="79">
        <v>0</v>
      </c>
      <c r="O137" s="69">
        <v>1316400</v>
      </c>
      <c r="P137" s="88"/>
      <c r="Q137" s="69">
        <v>1316400</v>
      </c>
    </row>
    <row r="138" spans="1:17" ht="119.25" customHeight="1">
      <c r="A138" s="84" t="s">
        <v>223</v>
      </c>
      <c r="B138" s="47" t="s">
        <v>130</v>
      </c>
      <c r="C138" s="53"/>
      <c r="D138" s="53"/>
      <c r="E138" s="53"/>
      <c r="F138" s="53"/>
      <c r="G138" s="45">
        <v>32</v>
      </c>
      <c r="H138" s="45">
        <v>32</v>
      </c>
      <c r="I138" s="45">
        <v>32</v>
      </c>
      <c r="J138" s="45">
        <v>34</v>
      </c>
      <c r="K138" s="69">
        <v>1250664</v>
      </c>
      <c r="L138" s="79">
        <v>0</v>
      </c>
      <c r="M138" s="69">
        <v>1250664</v>
      </c>
      <c r="N138" s="69">
        <v>0</v>
      </c>
      <c r="O138" s="69">
        <v>1250664</v>
      </c>
      <c r="P138" s="88"/>
      <c r="Q138" s="69">
        <v>1250664</v>
      </c>
    </row>
    <row r="139" spans="1:17" ht="96" customHeight="1">
      <c r="A139" s="84" t="s">
        <v>223</v>
      </c>
      <c r="B139" s="47" t="s">
        <v>131</v>
      </c>
      <c r="C139" s="53"/>
      <c r="D139" s="53"/>
      <c r="E139" s="53"/>
      <c r="F139" s="53"/>
      <c r="G139" s="45">
        <v>261.8</v>
      </c>
      <c r="H139" s="45">
        <v>261.8</v>
      </c>
      <c r="I139" s="45">
        <v>261.8</v>
      </c>
      <c r="J139" s="45">
        <v>267</v>
      </c>
      <c r="K139" s="69">
        <v>9540</v>
      </c>
      <c r="L139" s="79">
        <v>0</v>
      </c>
      <c r="M139" s="69">
        <v>9540</v>
      </c>
      <c r="N139" s="69">
        <v>0</v>
      </c>
      <c r="O139" s="69">
        <v>9540</v>
      </c>
      <c r="P139" s="88"/>
      <c r="Q139" s="69">
        <v>9540</v>
      </c>
    </row>
    <row r="140" spans="1:17" ht="68.25" customHeight="1">
      <c r="A140" s="84" t="s">
        <v>223</v>
      </c>
      <c r="B140" s="47" t="s">
        <v>165</v>
      </c>
      <c r="C140" s="54"/>
      <c r="D140" s="54"/>
      <c r="E140" s="54"/>
      <c r="F140" s="54"/>
      <c r="G140" s="55"/>
      <c r="H140" s="55"/>
      <c r="I140" s="55"/>
      <c r="J140" s="55"/>
      <c r="K140" s="69">
        <v>312616</v>
      </c>
      <c r="L140" s="79">
        <v>0</v>
      </c>
      <c r="M140" s="69">
        <v>312616</v>
      </c>
      <c r="N140" s="69">
        <v>0</v>
      </c>
      <c r="O140" s="69">
        <v>312616</v>
      </c>
      <c r="P140" s="88"/>
      <c r="Q140" s="69">
        <v>312616</v>
      </c>
    </row>
    <row r="141" spans="1:17" ht="63" customHeight="1">
      <c r="A141" s="84" t="s">
        <v>223</v>
      </c>
      <c r="B141" s="47" t="s">
        <v>166</v>
      </c>
      <c r="C141" s="54"/>
      <c r="D141" s="54"/>
      <c r="E141" s="54"/>
      <c r="F141" s="54"/>
      <c r="G141" s="55"/>
      <c r="H141" s="55"/>
      <c r="I141" s="55"/>
      <c r="J141" s="55"/>
      <c r="K141" s="79">
        <v>93000</v>
      </c>
      <c r="L141" s="79">
        <v>0</v>
      </c>
      <c r="M141" s="79">
        <v>93000</v>
      </c>
      <c r="N141" s="79">
        <v>0</v>
      </c>
      <c r="O141" s="69">
        <v>108000</v>
      </c>
      <c r="P141" s="88"/>
      <c r="Q141" s="69">
        <v>90000</v>
      </c>
    </row>
    <row r="142" spans="1:17" ht="79.5" customHeight="1">
      <c r="A142" s="84" t="s">
        <v>223</v>
      </c>
      <c r="B142" s="47" t="s">
        <v>194</v>
      </c>
      <c r="C142" s="54"/>
      <c r="D142" s="54"/>
      <c r="E142" s="54"/>
      <c r="F142" s="54"/>
      <c r="G142" s="55"/>
      <c r="H142" s="55"/>
      <c r="I142" s="55"/>
      <c r="J142" s="55"/>
      <c r="K142" s="69">
        <v>213942874</v>
      </c>
      <c r="L142" s="79">
        <v>0</v>
      </c>
      <c r="M142" s="69">
        <v>213942874</v>
      </c>
      <c r="N142" s="69">
        <v>0</v>
      </c>
      <c r="O142" s="69">
        <v>213942874</v>
      </c>
      <c r="P142" s="88"/>
      <c r="Q142" s="69">
        <v>213942874</v>
      </c>
    </row>
    <row r="143" spans="1:17" ht="67.5" customHeight="1">
      <c r="A143" s="84" t="s">
        <v>223</v>
      </c>
      <c r="B143" s="47" t="s">
        <v>193</v>
      </c>
      <c r="C143" s="54"/>
      <c r="D143" s="54"/>
      <c r="E143" s="54"/>
      <c r="F143" s="54"/>
      <c r="G143" s="55"/>
      <c r="H143" s="55"/>
      <c r="I143" s="55"/>
      <c r="J143" s="55"/>
      <c r="K143" s="69">
        <v>156732885</v>
      </c>
      <c r="L143" s="79">
        <v>0</v>
      </c>
      <c r="M143" s="69">
        <v>156732885</v>
      </c>
      <c r="N143" s="69">
        <v>0</v>
      </c>
      <c r="O143" s="69">
        <v>156732885</v>
      </c>
      <c r="P143" s="88"/>
      <c r="Q143" s="69">
        <v>156732885</v>
      </c>
    </row>
    <row r="144" spans="1:17" ht="115.5" customHeight="1">
      <c r="A144" s="84" t="s">
        <v>223</v>
      </c>
      <c r="B144" s="47" t="s">
        <v>167</v>
      </c>
      <c r="C144" s="54"/>
      <c r="D144" s="54"/>
      <c r="E144" s="54"/>
      <c r="F144" s="54"/>
      <c r="G144" s="55"/>
      <c r="H144" s="55"/>
      <c r="I144" s="55"/>
      <c r="J144" s="55"/>
      <c r="K144" s="69">
        <v>75279.3</v>
      </c>
      <c r="L144" s="79">
        <v>0</v>
      </c>
      <c r="M144" s="69">
        <v>75279.3</v>
      </c>
      <c r="N144" s="69">
        <v>0</v>
      </c>
      <c r="O144" s="69">
        <v>75279.3</v>
      </c>
      <c r="P144" s="88"/>
      <c r="Q144" s="69">
        <v>75279.3</v>
      </c>
    </row>
    <row r="145" spans="1:17" ht="84.75" customHeight="1">
      <c r="A145" s="84" t="s">
        <v>223</v>
      </c>
      <c r="B145" s="47" t="s">
        <v>168</v>
      </c>
      <c r="C145" s="56"/>
      <c r="D145" s="56"/>
      <c r="E145" s="56"/>
      <c r="F145" s="56"/>
      <c r="G145" s="55"/>
      <c r="H145" s="55"/>
      <c r="I145" s="55"/>
      <c r="J145" s="55"/>
      <c r="K145" s="79">
        <v>24570100</v>
      </c>
      <c r="L145" s="79">
        <v>0</v>
      </c>
      <c r="M145" s="79">
        <v>24570100</v>
      </c>
      <c r="N145" s="79">
        <v>0</v>
      </c>
      <c r="O145" s="69">
        <v>22725400</v>
      </c>
      <c r="P145" s="88"/>
      <c r="Q145" s="69">
        <v>21711000</v>
      </c>
    </row>
    <row r="146" spans="1:17" ht="66.75" customHeight="1">
      <c r="A146" s="83" t="s">
        <v>226</v>
      </c>
      <c r="B146" s="58" t="s">
        <v>195</v>
      </c>
      <c r="C146" s="53"/>
      <c r="D146" s="53"/>
      <c r="E146" s="53"/>
      <c r="F146" s="53"/>
      <c r="G146" s="45"/>
      <c r="H146" s="45"/>
      <c r="I146" s="45"/>
      <c r="J146" s="45"/>
      <c r="K146" s="35">
        <f>K147</f>
        <v>7656768</v>
      </c>
      <c r="L146" s="80">
        <f>L147</f>
        <v>0</v>
      </c>
      <c r="M146" s="35">
        <f>M147</f>
        <v>7656768</v>
      </c>
      <c r="N146" s="35">
        <f>N147</f>
        <v>0</v>
      </c>
      <c r="O146" s="35">
        <f>O147</f>
        <v>7656768</v>
      </c>
      <c r="P146" s="88"/>
      <c r="Q146" s="35">
        <f>Q147</f>
        <v>7656768</v>
      </c>
    </row>
    <row r="147" spans="1:17" ht="66.75" customHeight="1">
      <c r="A147" s="84" t="s">
        <v>225</v>
      </c>
      <c r="B147" s="65" t="s">
        <v>179</v>
      </c>
      <c r="C147" s="53"/>
      <c r="D147" s="53"/>
      <c r="E147" s="53"/>
      <c r="F147" s="53"/>
      <c r="G147" s="45"/>
      <c r="H147" s="45"/>
      <c r="I147" s="45"/>
      <c r="J147" s="45"/>
      <c r="K147" s="69">
        <v>7656768</v>
      </c>
      <c r="L147" s="79">
        <v>0</v>
      </c>
      <c r="M147" s="69">
        <v>7656768</v>
      </c>
      <c r="N147" s="69">
        <v>0</v>
      </c>
      <c r="O147" s="69">
        <v>7656768</v>
      </c>
      <c r="P147" s="88"/>
      <c r="Q147" s="69">
        <v>7656768</v>
      </c>
    </row>
    <row r="148" spans="1:17" ht="68.25" customHeight="1">
      <c r="A148" s="83" t="s">
        <v>228</v>
      </c>
      <c r="B148" s="58" t="s">
        <v>170</v>
      </c>
      <c r="C148" s="53"/>
      <c r="D148" s="53"/>
      <c r="E148" s="53"/>
      <c r="F148" s="53"/>
      <c r="G148" s="49"/>
      <c r="H148" s="49"/>
      <c r="I148" s="49"/>
      <c r="J148" s="49"/>
      <c r="K148" s="35">
        <f>K149</f>
        <v>66276210</v>
      </c>
      <c r="L148" s="80">
        <f>L149</f>
        <v>0</v>
      </c>
      <c r="M148" s="35">
        <f>M149</f>
        <v>66276210</v>
      </c>
      <c r="N148" s="35">
        <f>N149</f>
        <v>0</v>
      </c>
      <c r="O148" s="35">
        <f>O149</f>
        <v>37872120</v>
      </c>
      <c r="P148" s="88"/>
      <c r="Q148" s="35">
        <f>Q149</f>
        <v>37872120</v>
      </c>
    </row>
    <row r="149" spans="1:17" ht="62.25" customHeight="1">
      <c r="A149" s="84" t="s">
        <v>227</v>
      </c>
      <c r="B149" s="47" t="s">
        <v>169</v>
      </c>
      <c r="C149" s="53"/>
      <c r="D149" s="53"/>
      <c r="E149" s="53"/>
      <c r="F149" s="53"/>
      <c r="G149" s="45"/>
      <c r="H149" s="45"/>
      <c r="I149" s="45"/>
      <c r="J149" s="45"/>
      <c r="K149" s="79">
        <v>66276210</v>
      </c>
      <c r="L149" s="79">
        <v>0</v>
      </c>
      <c r="M149" s="79">
        <v>66276210</v>
      </c>
      <c r="N149" s="79">
        <v>0</v>
      </c>
      <c r="O149" s="69">
        <v>37872120</v>
      </c>
      <c r="P149" s="88"/>
      <c r="Q149" s="69">
        <v>37872120</v>
      </c>
    </row>
    <row r="150" spans="1:17" ht="17.25" customHeight="1" hidden="1">
      <c r="A150" s="67" t="s">
        <v>183</v>
      </c>
      <c r="B150" s="68" t="s">
        <v>184</v>
      </c>
      <c r="C150" s="53"/>
      <c r="D150" s="53"/>
      <c r="E150" s="53"/>
      <c r="F150" s="53"/>
      <c r="G150" s="49"/>
      <c r="H150" s="49"/>
      <c r="I150" s="49"/>
      <c r="J150" s="49"/>
      <c r="K150" s="78"/>
      <c r="L150" s="78">
        <f>L151</f>
        <v>0</v>
      </c>
      <c r="M150" s="78"/>
      <c r="N150" s="78"/>
      <c r="O150" s="78" t="e">
        <f>O151</f>
        <v>#REF!</v>
      </c>
      <c r="P150" s="88"/>
      <c r="Q150" s="78" t="e">
        <f>Q151</f>
        <v>#REF!</v>
      </c>
    </row>
    <row r="151" spans="1:17" ht="51" customHeight="1" hidden="1">
      <c r="A151" s="50" t="s">
        <v>187</v>
      </c>
      <c r="B151" s="66" t="s">
        <v>182</v>
      </c>
      <c r="C151" s="53"/>
      <c r="D151" s="53"/>
      <c r="E151" s="53"/>
      <c r="F151" s="53"/>
      <c r="G151" s="45"/>
      <c r="H151" s="45"/>
      <c r="I151" s="45"/>
      <c r="J151" s="45"/>
      <c r="K151" s="77"/>
      <c r="L151" s="77">
        <f>L152</f>
        <v>0</v>
      </c>
      <c r="M151" s="77"/>
      <c r="N151" s="77"/>
      <c r="O151" s="77" t="e">
        <f>O152</f>
        <v>#REF!</v>
      </c>
      <c r="P151" s="88"/>
      <c r="Q151" s="77" t="e">
        <f>Q152</f>
        <v>#REF!</v>
      </c>
    </row>
    <row r="152" spans="1:17" ht="66.75" customHeight="1" hidden="1">
      <c r="A152" s="50" t="s">
        <v>180</v>
      </c>
      <c r="B152" s="47" t="s">
        <v>181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ht="51.75" customHeight="1" hidden="1">
      <c r="A153" s="59" t="s">
        <v>155</v>
      </c>
      <c r="B153" s="58" t="s">
        <v>156</v>
      </c>
      <c r="C153" s="53"/>
      <c r="D153" s="53"/>
      <c r="E153" s="53"/>
      <c r="F153" s="53"/>
      <c r="G153" s="49"/>
      <c r="H153" s="49"/>
      <c r="I153" s="49"/>
      <c r="J153" s="49"/>
      <c r="K153" s="78"/>
      <c r="L153" s="78">
        <f>J153+K153</f>
        <v>0</v>
      </c>
      <c r="M153" s="78"/>
      <c r="N153" s="78"/>
      <c r="O153" s="78" t="e">
        <f>L153+#REF!</f>
        <v>#REF!</v>
      </c>
      <c r="P153" s="88"/>
      <c r="Q153" s="78" t="e">
        <f>P153+#REF!</f>
        <v>#REF!</v>
      </c>
    </row>
    <row r="154" spans="1:17" ht="41.25" customHeight="1" hidden="1">
      <c r="A154" s="50" t="s">
        <v>157</v>
      </c>
      <c r="B154" s="47" t="s">
        <v>158</v>
      </c>
      <c r="C154" s="53"/>
      <c r="D154" s="53"/>
      <c r="E154" s="53"/>
      <c r="F154" s="53"/>
      <c r="G154" s="45"/>
      <c r="H154" s="45"/>
      <c r="I154" s="45"/>
      <c r="J154" s="45"/>
      <c r="K154" s="77"/>
      <c r="L154" s="77">
        <f>J154+K154</f>
        <v>0</v>
      </c>
      <c r="M154" s="77"/>
      <c r="N154" s="77"/>
      <c r="O154" s="77" t="e">
        <f>L154+#REF!</f>
        <v>#REF!</v>
      </c>
      <c r="P154" s="88"/>
      <c r="Q154" s="77" t="e">
        <f>P154+#REF!</f>
        <v>#REF!</v>
      </c>
    </row>
    <row r="155" spans="1:17" s="112" customFormat="1" ht="52.5" customHeight="1">
      <c r="A155" s="83" t="s">
        <v>273</v>
      </c>
      <c r="B155" s="58" t="s">
        <v>271</v>
      </c>
      <c r="C155" s="53"/>
      <c r="D155" s="53"/>
      <c r="E155" s="53"/>
      <c r="F155" s="53"/>
      <c r="G155" s="49"/>
      <c r="H155" s="49"/>
      <c r="I155" s="49"/>
      <c r="J155" s="49"/>
      <c r="K155" s="35">
        <f>K156</f>
        <v>163662</v>
      </c>
      <c r="L155" s="35">
        <f>L156</f>
        <v>0</v>
      </c>
      <c r="M155" s="35">
        <f>M156</f>
        <v>163662</v>
      </c>
      <c r="N155" s="35">
        <f>N156</f>
        <v>0</v>
      </c>
      <c r="O155" s="35">
        <f>O156</f>
        <v>16048</v>
      </c>
      <c r="P155" s="116"/>
      <c r="Q155" s="35">
        <f>Q156</f>
        <v>37410</v>
      </c>
    </row>
    <row r="156" spans="1:17" ht="54" customHeight="1">
      <c r="A156" s="84" t="s">
        <v>274</v>
      </c>
      <c r="B156" s="47" t="s">
        <v>272</v>
      </c>
      <c r="C156" s="53"/>
      <c r="D156" s="53"/>
      <c r="E156" s="53"/>
      <c r="F156" s="53"/>
      <c r="G156" s="45"/>
      <c r="H156" s="45"/>
      <c r="I156" s="45"/>
      <c r="J156" s="45"/>
      <c r="K156" s="69">
        <v>163662</v>
      </c>
      <c r="L156" s="79">
        <v>0</v>
      </c>
      <c r="M156" s="69">
        <v>163662</v>
      </c>
      <c r="N156" s="69">
        <v>0</v>
      </c>
      <c r="O156" s="69">
        <v>16048</v>
      </c>
      <c r="P156" s="88"/>
      <c r="Q156" s="69">
        <v>37410</v>
      </c>
    </row>
    <row r="157" spans="1:17" ht="37.5" customHeight="1">
      <c r="A157" s="87" t="s">
        <v>221</v>
      </c>
      <c r="B157" s="58" t="s">
        <v>71</v>
      </c>
      <c r="C157" s="53"/>
      <c r="D157" s="53"/>
      <c r="E157" s="53"/>
      <c r="F157" s="53"/>
      <c r="G157" s="45">
        <f aca="true" t="shared" si="20" ref="G157:Q157">G158</f>
        <v>408</v>
      </c>
      <c r="H157" s="45">
        <f t="shared" si="20"/>
        <v>408</v>
      </c>
      <c r="I157" s="45">
        <f t="shared" si="20"/>
        <v>408</v>
      </c>
      <c r="J157" s="45">
        <f t="shared" si="20"/>
        <v>464</v>
      </c>
      <c r="K157" s="35">
        <f t="shared" si="20"/>
        <v>452495.43</v>
      </c>
      <c r="L157" s="80">
        <f t="shared" si="20"/>
        <v>0</v>
      </c>
      <c r="M157" s="35">
        <f t="shared" si="20"/>
        <v>452495.43</v>
      </c>
      <c r="N157" s="35">
        <f t="shared" si="20"/>
        <v>0</v>
      </c>
      <c r="O157" s="35">
        <f t="shared" si="20"/>
        <v>476564.04</v>
      </c>
      <c r="P157" s="88"/>
      <c r="Q157" s="35">
        <f t="shared" si="20"/>
        <v>458913.75</v>
      </c>
    </row>
    <row r="158" spans="1:17" ht="53.25" customHeight="1">
      <c r="A158" s="84" t="s">
        <v>219</v>
      </c>
      <c r="B158" s="47" t="s">
        <v>87</v>
      </c>
      <c r="C158" s="53"/>
      <c r="D158" s="53"/>
      <c r="E158" s="53"/>
      <c r="F158" s="53"/>
      <c r="G158" s="45">
        <v>408</v>
      </c>
      <c r="H158" s="45">
        <v>408</v>
      </c>
      <c r="I158" s="45">
        <v>408</v>
      </c>
      <c r="J158" s="45">
        <v>464</v>
      </c>
      <c r="K158" s="79">
        <v>452495.43</v>
      </c>
      <c r="L158" s="79">
        <v>0</v>
      </c>
      <c r="M158" s="79">
        <f>K158+L158</f>
        <v>452495.43</v>
      </c>
      <c r="N158" s="79">
        <v>0</v>
      </c>
      <c r="O158" s="69">
        <v>476564.04</v>
      </c>
      <c r="P158" s="88"/>
      <c r="Q158" s="69">
        <v>458913.75</v>
      </c>
    </row>
    <row r="159" spans="1:17" ht="24.75" customHeight="1">
      <c r="A159" s="103" t="s">
        <v>245</v>
      </c>
      <c r="B159" s="104" t="s">
        <v>184</v>
      </c>
      <c r="C159" s="53"/>
      <c r="D159" s="53"/>
      <c r="E159" s="53"/>
      <c r="F159" s="53"/>
      <c r="G159" s="49"/>
      <c r="H159" s="49"/>
      <c r="I159" s="49"/>
      <c r="J159" s="49"/>
      <c r="K159" s="80">
        <f>K160+K162</f>
        <v>170767</v>
      </c>
      <c r="L159" s="80">
        <f aca="true" t="shared" si="21" ref="L159:Q159">L160+L162</f>
        <v>0</v>
      </c>
      <c r="M159" s="80">
        <f t="shared" si="21"/>
        <v>170767</v>
      </c>
      <c r="N159" s="80">
        <f t="shared" si="21"/>
        <v>0</v>
      </c>
      <c r="O159" s="80">
        <f t="shared" si="21"/>
        <v>0</v>
      </c>
      <c r="P159" s="80">
        <f t="shared" si="21"/>
        <v>0</v>
      </c>
      <c r="Q159" s="80">
        <f t="shared" si="21"/>
        <v>0</v>
      </c>
    </row>
    <row r="160" spans="1:17" ht="33.75" customHeight="1">
      <c r="A160" s="103" t="s">
        <v>292</v>
      </c>
      <c r="B160" s="121" t="s">
        <v>294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115400</v>
      </c>
      <c r="L160" s="80">
        <f aca="true" t="shared" si="22" ref="L160:Q160">L161</f>
        <v>0</v>
      </c>
      <c r="M160" s="80">
        <f t="shared" si="22"/>
        <v>115400</v>
      </c>
      <c r="N160" s="80">
        <f t="shared" si="22"/>
        <v>0</v>
      </c>
      <c r="O160" s="80">
        <f t="shared" si="22"/>
        <v>0</v>
      </c>
      <c r="P160" s="80">
        <f t="shared" si="22"/>
        <v>0</v>
      </c>
      <c r="Q160" s="80">
        <f t="shared" si="22"/>
        <v>0</v>
      </c>
    </row>
    <row r="161" spans="1:17" ht="36.75" customHeight="1">
      <c r="A161" s="101" t="s">
        <v>291</v>
      </c>
      <c r="B161" s="120" t="s">
        <v>293</v>
      </c>
      <c r="C161" s="53"/>
      <c r="D161" s="53"/>
      <c r="E161" s="53"/>
      <c r="F161" s="53"/>
      <c r="G161" s="49"/>
      <c r="H161" s="49"/>
      <c r="I161" s="49"/>
      <c r="J161" s="49"/>
      <c r="K161" s="79">
        <v>115400</v>
      </c>
      <c r="L161" s="79">
        <v>0</v>
      </c>
      <c r="M161" s="79">
        <f>K161+L161</f>
        <v>115400</v>
      </c>
      <c r="N161" s="79"/>
      <c r="O161" s="79">
        <v>0</v>
      </c>
      <c r="P161" s="88"/>
      <c r="Q161" s="79">
        <v>0</v>
      </c>
    </row>
    <row r="162" spans="1:17" ht="24.75" customHeight="1">
      <c r="A162" s="103" t="s">
        <v>244</v>
      </c>
      <c r="B162" s="108" t="s">
        <v>243</v>
      </c>
      <c r="C162" s="53"/>
      <c r="D162" s="53"/>
      <c r="E162" s="53"/>
      <c r="F162" s="53"/>
      <c r="G162" s="49"/>
      <c r="H162" s="49"/>
      <c r="I162" s="49"/>
      <c r="J162" s="49"/>
      <c r="K162" s="80">
        <f>K163</f>
        <v>55367</v>
      </c>
      <c r="L162" s="80">
        <f>L163</f>
        <v>0</v>
      </c>
      <c r="M162" s="80">
        <f>M163</f>
        <v>55367</v>
      </c>
      <c r="N162" s="80"/>
      <c r="O162" s="80">
        <f>O163</f>
        <v>0</v>
      </c>
      <c r="P162" s="116"/>
      <c r="Q162" s="80">
        <f>Q163</f>
        <v>0</v>
      </c>
    </row>
    <row r="163" spans="1:17" ht="32.25" customHeight="1">
      <c r="A163" s="109" t="s">
        <v>242</v>
      </c>
      <c r="B163" s="66" t="s">
        <v>241</v>
      </c>
      <c r="C163" s="53"/>
      <c r="D163" s="53"/>
      <c r="E163" s="53"/>
      <c r="F163" s="53"/>
      <c r="G163" s="45"/>
      <c r="H163" s="45"/>
      <c r="I163" s="45"/>
      <c r="J163" s="45"/>
      <c r="K163" s="79">
        <v>55367</v>
      </c>
      <c r="L163" s="79">
        <v>0</v>
      </c>
      <c r="M163" s="79">
        <f>K163+L163</f>
        <v>55367</v>
      </c>
      <c r="N163" s="79"/>
      <c r="O163" s="79">
        <v>0</v>
      </c>
      <c r="P163" s="88"/>
      <c r="Q163" s="79">
        <v>0</v>
      </c>
    </row>
    <row r="164" spans="1:17" ht="18.75" customHeight="1">
      <c r="A164" s="103" t="s">
        <v>256</v>
      </c>
      <c r="B164" s="108" t="s">
        <v>255</v>
      </c>
      <c r="C164" s="53"/>
      <c r="D164" s="53"/>
      <c r="E164" s="53"/>
      <c r="F164" s="53"/>
      <c r="G164" s="49"/>
      <c r="H164" s="49"/>
      <c r="I164" s="49"/>
      <c r="J164" s="49"/>
      <c r="K164" s="80">
        <f aca="true" t="shared" si="23" ref="K164:M165">K165</f>
        <v>244222.28</v>
      </c>
      <c r="L164" s="80">
        <f t="shared" si="23"/>
        <v>0</v>
      </c>
      <c r="M164" s="80">
        <f t="shared" si="23"/>
        <v>244222.28</v>
      </c>
      <c r="N164" s="80"/>
      <c r="O164" s="80">
        <f>O165</f>
        <v>0</v>
      </c>
      <c r="P164" s="88"/>
      <c r="Q164" s="80">
        <f>Q165</f>
        <v>0</v>
      </c>
    </row>
    <row r="165" spans="1:17" ht="19.5" customHeight="1">
      <c r="A165" s="103" t="s">
        <v>254</v>
      </c>
      <c r="B165" s="108" t="s">
        <v>252</v>
      </c>
      <c r="C165" s="53"/>
      <c r="D165" s="53"/>
      <c r="E165" s="53"/>
      <c r="F165" s="53"/>
      <c r="G165" s="49"/>
      <c r="H165" s="49"/>
      <c r="I165" s="49"/>
      <c r="J165" s="49"/>
      <c r="K165" s="80">
        <f t="shared" si="23"/>
        <v>244222.28</v>
      </c>
      <c r="L165" s="80">
        <f t="shared" si="23"/>
        <v>0</v>
      </c>
      <c r="M165" s="80">
        <f t="shared" si="23"/>
        <v>244222.28</v>
      </c>
      <c r="N165" s="80"/>
      <c r="O165" s="80">
        <f>O166</f>
        <v>0</v>
      </c>
      <c r="P165" s="88"/>
      <c r="Q165" s="80">
        <f>Q166</f>
        <v>0</v>
      </c>
    </row>
    <row r="166" spans="1:17" ht="21" customHeight="1">
      <c r="A166" s="101" t="s">
        <v>253</v>
      </c>
      <c r="B166" s="102" t="s">
        <v>252</v>
      </c>
      <c r="C166" s="53"/>
      <c r="D166" s="53"/>
      <c r="E166" s="53"/>
      <c r="F166" s="53"/>
      <c r="G166" s="45"/>
      <c r="H166" s="45"/>
      <c r="I166" s="45"/>
      <c r="J166" s="45"/>
      <c r="K166" s="79">
        <v>244222.28</v>
      </c>
      <c r="L166" s="79">
        <v>0</v>
      </c>
      <c r="M166" s="79">
        <v>244222.28</v>
      </c>
      <c r="N166" s="79"/>
      <c r="O166" s="79">
        <v>0</v>
      </c>
      <c r="P166" s="88"/>
      <c r="Q166" s="79">
        <v>0</v>
      </c>
    </row>
    <row r="167" spans="1:17" ht="21" customHeight="1">
      <c r="A167" s="37" t="s">
        <v>69</v>
      </c>
      <c r="B167" s="32" t="s">
        <v>70</v>
      </c>
      <c r="C167" s="38" t="e">
        <f>C18+C106+#REF!</f>
        <v>#REF!</v>
      </c>
      <c r="D167" s="38" t="e">
        <f>D18+D106+#REF!</f>
        <v>#REF!</v>
      </c>
      <c r="E167" s="38" t="e">
        <f>E18+E106+#REF!</f>
        <v>#REF!</v>
      </c>
      <c r="F167" s="38" t="e">
        <f>F18+F106+#REF!</f>
        <v>#REF!</v>
      </c>
      <c r="G167" s="34" t="e">
        <f>G18+G106+#REF!</f>
        <v>#REF!</v>
      </c>
      <c r="H167" s="34" t="e">
        <f>H18+H106+#REF!</f>
        <v>#REF!</v>
      </c>
      <c r="I167" s="34" t="e">
        <f>I18+I106+#REF!</f>
        <v>#REF!</v>
      </c>
      <c r="J167" s="34" t="e">
        <f>J18+J106+#REF!</f>
        <v>#REF!</v>
      </c>
      <c r="K167" s="80">
        <f>K18+K106</f>
        <v>989457180.36</v>
      </c>
      <c r="L167" s="80">
        <f>L18+L106+L164</f>
        <v>3714218</v>
      </c>
      <c r="M167" s="80">
        <f>M18+M106</f>
        <v>993171398.36</v>
      </c>
      <c r="N167" s="80">
        <f>N18+N106+N164</f>
        <v>0</v>
      </c>
      <c r="O167" s="80">
        <f>O18+O106+O164</f>
        <v>904194664.34</v>
      </c>
      <c r="P167" s="80">
        <f>P18+P106+P164</f>
        <v>0</v>
      </c>
      <c r="Q167" s="80">
        <f>Q18+Q106+Q164</f>
        <v>918981271.05</v>
      </c>
    </row>
    <row r="168" spans="1:17" ht="36.75" customHeight="1">
      <c r="A168" s="132" t="s">
        <v>279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3"/>
      <c r="Q168" s="133"/>
    </row>
    <row r="169" spans="1:17" s="3" customFormat="1" ht="18">
      <c r="A169" s="20"/>
      <c r="B169" s="7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1"/>
      <c r="N169" s="1"/>
      <c r="O169" s="1"/>
      <c r="Q169" s="1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7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7"/>
      <c r="C737" s="4"/>
      <c r="D737" s="4"/>
      <c r="E737" s="4"/>
      <c r="F737" s="4"/>
      <c r="G737" s="4"/>
      <c r="H737" s="4"/>
      <c r="I737" s="4"/>
    </row>
    <row r="738" spans="1:9" ht="18">
      <c r="A738" s="20"/>
      <c r="B738" s="8"/>
      <c r="C738" s="4"/>
      <c r="D738" s="4"/>
      <c r="E738" s="4"/>
      <c r="F738" s="4"/>
      <c r="G738" s="4"/>
      <c r="H738" s="4"/>
      <c r="I738" s="4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  <row r="759" spans="1:9" ht="18">
      <c r="A759" s="20"/>
      <c r="B759" s="8"/>
      <c r="C759" s="5"/>
      <c r="D759" s="5"/>
      <c r="E759" s="5"/>
      <c r="F759" s="5"/>
      <c r="G759" s="5"/>
      <c r="H759" s="5"/>
      <c r="I759" s="5"/>
    </row>
    <row r="760" spans="1:9" ht="18">
      <c r="A760" s="20"/>
      <c r="B760" s="8"/>
      <c r="C760" s="5"/>
      <c r="D760" s="5"/>
      <c r="E760" s="5"/>
      <c r="F760" s="5"/>
      <c r="G760" s="5"/>
      <c r="H760" s="5"/>
      <c r="I760" s="5"/>
    </row>
  </sheetData>
  <sheetProtection/>
  <mergeCells count="24">
    <mergeCell ref="K14:K16"/>
    <mergeCell ref="L14:L16"/>
    <mergeCell ref="P14:P16"/>
    <mergeCell ref="H15:H16"/>
    <mergeCell ref="B14:B16"/>
    <mergeCell ref="C15:F15"/>
    <mergeCell ref="M14:M16"/>
    <mergeCell ref="N14:N16"/>
    <mergeCell ref="B3:Q3"/>
    <mergeCell ref="B4:Q4"/>
    <mergeCell ref="B7:Q7"/>
    <mergeCell ref="B8:Q8"/>
    <mergeCell ref="B5:Q5"/>
    <mergeCell ref="B6:Q6"/>
    <mergeCell ref="A168:Q168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2018-10-03T08:16:11Z</cp:lastPrinted>
  <dcterms:created xsi:type="dcterms:W3CDTF">1996-10-08T23:32:33Z</dcterms:created>
  <dcterms:modified xsi:type="dcterms:W3CDTF">2018-10-03T08:23:24Z</dcterms:modified>
  <cp:category/>
  <cp:version/>
  <cp:contentType/>
  <cp:contentStatus/>
</cp:coreProperties>
</file>