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<sst xmlns="http://schemas.openxmlformats.org/spreadsheetml/2006/main" count="576" uniqueCount="190">
  <si>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</si>
  <si>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</si>
  <si>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</si>
  <si>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</si>
  <si>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</si>
  <si>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</si>
  <si>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</si>
  <si>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</si>
  <si>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</si>
  <si>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</si>
  <si>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</si>
  <si>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</si>
  <si>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</si>
  <si>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</si>
  <si>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</si>
  <si>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</si>
  <si>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</si>
  <si>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</si>
  <si>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</si>
  <si>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</si>
  <si>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</si>
  <si>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</si>
  <si>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</si>
  <si>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</si>
  <si>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</si>
  <si>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</si>
  <si>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</si>
  <si>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</si>
  <si>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</si>
  <si>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</si>
  <si>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</si>
  <si>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</si>
  <si>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</si>
  <si>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</si>
  <si>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</si>
  <si>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</si>
  <si>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</si>
  <si>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</si>
  <si>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</si>
  <si>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</si>
  <si>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</si>
  <si>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</si>
  <si>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</si>
  <si>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</si>
  <si>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</si>
  <si>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</si>
  <si>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</si>
  <si>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</si>
  <si>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</si>
  <si>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</si>
  <si>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</si>
  <si>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</si>
  <si>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</si>
  <si>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</si>
  <si>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</si>
  <si>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</si>
  <si>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</si>
  <si>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</si>
  <si>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</si>
  <si>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</si>
  <si>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</si>
  <si>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</si>
  <si>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</si>
  <si>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</si>
  <si>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</si>
  <si>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</si>
  <si>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</si>
  <si>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</si>
  <si>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</si>
  <si>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</si>
  <si>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</si>
  <si>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</si>
  <si>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</si>
  <si>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</si>
  <si>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</si>
  <si>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</si>
  <si>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</si>
  <si>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</si>
  <si>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</si>
  <si>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</si>
  <si>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</si>
  <si>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</si>
  <si>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</si>
  <si>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</si>
  <si>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</si>
  <si>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</si>
  <si>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</si>
  <si>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</si>
  <si>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</si>
  <si>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</si>
  <si>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</si>
  <si>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</si>
  <si>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</si>
  <si>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</si>
  <si>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</si>
  <si>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</si>
  <si>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</si>
  <si>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</si>
  <si>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</si>
  <si>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</si>
  <si>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</si>
  <si>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</si>
  <si>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</si>
  <si>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</si>
  <si>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</si>
  <si>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</si>
  <si>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</si>
  <si>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</si>
  <si>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</si>
  <si>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</si>
  <si>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</si>
  <si>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</si>
  <si>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</si>
  <si>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</si>
  <si>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</si>
  <si>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</si>
  <si>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</si>
  <si>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</si>
  <si>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</si>
  <si>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</si>
  <si>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</si>
  <si>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</si>
  <si>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</si>
  <si>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</si>
  <si>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</si>
  <si>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</si>
  <si>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</si>
  <si>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</si>
  <si>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</si>
  <si>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</si>
  <si>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</si>
  <si>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</si>
  <si>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</si>
  <si>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</si>
  <si>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</si>
  <si>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</si>
  <si>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</si>
  <si>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</si>
  <si>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</si>
  <si>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</si>
  <si>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</si>
  <si>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</si>
  <si>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</si>
  <si>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</si>
  <si>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</si>
  <si>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</si>
  <si>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</si>
  <si>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</si>
  <si>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</si>
  <si>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</si>
  <si>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</si>
  <si>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</si>
  <si>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</si>
  <si>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</si>
  <si>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</si>
  <si>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актового  зала - МБОУ - гимназия № 1</t>
  </si>
  <si>
    <t>МБОУ -СОШ № 4 -  приобретение знамени</t>
  </si>
  <si>
    <t>МБОУ - СОШ № 9 -приобретение офисной техники и расходных материалов для проведения ЕГЭ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</si>
  <si>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</si>
  <si>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</si>
  <si>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</si>
  <si>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</si>
  <si>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</si>
  <si>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</si>
  <si>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</si>
  <si>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</si>
  <si>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Приобретение ученических стульев  (доля софинансирования) - МБОУ - СОШ № 6</t>
  </si>
  <si>
    <t>Приобретение жалюзи, кондиционера- МБОУ - гимназия № 1</t>
  </si>
  <si>
    <t xml:space="preserve">МБОУ - СОШ № 4 - Текущий ремонт здания  (доля софинансирования) 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</si>
  <si>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</si>
  <si>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</si>
  <si>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</si>
  <si>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</si>
  <si>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МБДОУ - детский сад № 24- замена оконных блоков, ремонт канализации (доля софинансирования)</t>
  </si>
  <si>
    <t>МБОУ - гимназия № 1 - ремонт помещений, замена оконных блоков (доля софинансирования)</t>
  </si>
  <si>
    <t>МБОУ -СОШ № 2- приобретение мебели, керамогранитной плитки, замена дверного блока (доля софинансирования)</t>
  </si>
  <si>
    <t>МБОУДОД ДЮСШ им. В.И.Шкурного - приобретение спортивного оборудования</t>
  </si>
  <si>
    <t>МБОУДОД  "ДЮСШ  "Луч" им. В.Фридзона"- приобретение спортивного оборудования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</si>
  <si>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</si>
  <si>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</si>
  <si>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</si>
  <si>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 - СОШ № 4-проведение электромонтажных работ</t>
  </si>
  <si>
    <t>МБДОУ - детский сад № 12 - установка ограждения</t>
  </si>
  <si>
    <t>МБДОУ - детский сад № 14 - изготовление и установка теневого навеса</t>
  </si>
  <si>
    <t>МБДОУ - детский сад № 20 - изготовление и установка теневоых навесов</t>
  </si>
  <si>
    <t>МБДОУ - детский сад № 22 - ремонт и устройство гидроизоляции овощехранилища</t>
  </si>
  <si>
    <t>МБОУДОД  - ЦДТ- приобретение комплекта аппаратуры для озвучивания</t>
  </si>
  <si>
    <t>МБОУ - СОШ № 6 - замена дверного блока, приобретение жарочно-пекарского шкафа (доля софинансирования)</t>
  </si>
  <si>
    <t>МБОУ - СОШ № 3 - замена дверного блока, светильников, подоконников (доля софинансирования)</t>
  </si>
  <si>
    <t>25.05.2018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</si>
</sst>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6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7" width="14.7109375" style="0" customWidth="1"/>
    <col min="8" max="8" width="12.57421875" style="0" customWidth="1"/>
    <col min="9" max="9" width="13.00390625" style="0" customWidth="1"/>
    <col min="10" max="10" width="13.8515625" style="0" customWidth="1"/>
    <col min="11" max="11" width="13.7109375" style="0" customWidth="1"/>
  </cols>
  <sheetData>
    <row r="1" spans="4:10" ht="12.75">
      <c r="D1" s="119" t="s">
        <v>143</v>
      </c>
      <c r="E1" s="119"/>
      <c r="F1" s="119"/>
      <c r="G1" s="119"/>
      <c r="H1" s="119"/>
      <c r="I1" s="119"/>
      <c r="J1" s="119"/>
    </row>
    <row r="2" spans="4:10" ht="12.75">
      <c r="D2" s="113" t="s">
        <v>144</v>
      </c>
      <c r="E2" s="113"/>
      <c r="F2" s="113"/>
      <c r="G2" s="113"/>
      <c r="H2" s="113"/>
      <c r="I2" s="113"/>
      <c r="J2" s="113"/>
    </row>
    <row r="3" spans="5:10" ht="12.75">
      <c r="E3" s="50" t="s">
        <v>114</v>
      </c>
      <c r="F3" s="85" t="s">
        <v>141</v>
      </c>
      <c r="G3" s="50" t="s">
        <v>89</v>
      </c>
      <c r="H3" s="86">
        <v>3471</v>
      </c>
      <c r="I3" s="24"/>
      <c r="J3" s="24"/>
    </row>
    <row r="4" spans="4:10" ht="12.75">
      <c r="D4" s="113" t="s">
        <v>142</v>
      </c>
      <c r="E4" s="113"/>
      <c r="F4" s="113"/>
      <c r="G4" s="113"/>
      <c r="H4" s="113"/>
      <c r="I4" s="113"/>
      <c r="J4" s="113"/>
    </row>
    <row r="5" spans="4:10" ht="12.75">
      <c r="D5" s="24"/>
      <c r="E5" s="50" t="s">
        <v>114</v>
      </c>
      <c r="F5" s="97" t="s">
        <v>189</v>
      </c>
      <c r="G5" s="50" t="s">
        <v>89</v>
      </c>
      <c r="H5" s="86">
        <v>943</v>
      </c>
      <c r="I5" s="24"/>
      <c r="J5" s="24"/>
    </row>
    <row r="6" spans="1:10" ht="12.7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112" t="s">
        <v>31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1" ht="33.75" customHeight="1">
      <c r="A8" s="107" t="s">
        <v>13</v>
      </c>
      <c r="B8" s="114" t="s">
        <v>2</v>
      </c>
      <c r="C8" s="114" t="s">
        <v>0</v>
      </c>
      <c r="D8" s="106" t="s">
        <v>5</v>
      </c>
      <c r="E8" s="106"/>
      <c r="F8" s="106"/>
      <c r="G8" s="106"/>
      <c r="H8" s="106"/>
      <c r="I8" s="106"/>
      <c r="J8" s="106"/>
      <c r="K8" t="s">
        <v>30</v>
      </c>
    </row>
    <row r="9" spans="1:10" ht="12.75">
      <c r="A9" s="107"/>
      <c r="B9" s="115"/>
      <c r="C9" s="115"/>
      <c r="D9" s="3" t="s">
        <v>12</v>
      </c>
      <c r="E9" s="17" t="s">
        <v>32</v>
      </c>
      <c r="F9" s="17" t="s">
        <v>33</v>
      </c>
      <c r="G9" s="17" t="s">
        <v>34</v>
      </c>
      <c r="H9" s="17" t="s">
        <v>46</v>
      </c>
      <c r="I9" s="17" t="s">
        <v>47</v>
      </c>
      <c r="J9" s="17" t="s">
        <v>48</v>
      </c>
    </row>
    <row r="10" spans="1:10" ht="19.5" customHeight="1">
      <c r="A10" s="120" t="s">
        <v>35</v>
      </c>
      <c r="B10" s="108" t="s">
        <v>3</v>
      </c>
      <c r="C10" s="1" t="s">
        <v>1</v>
      </c>
      <c r="D10" s="7">
        <f aca="true" t="shared" si="0" ref="D10:D17">E10+F10+G10+H10+I10+J10</f>
        <v>1264795693.88</v>
      </c>
      <c r="E10" s="8">
        <f aca="true" t="shared" si="1" ref="E10:J11">E13+E114+E152</f>
        <v>172955735</v>
      </c>
      <c r="F10" s="8">
        <f t="shared" si="1"/>
        <v>188313380.03</v>
      </c>
      <c r="G10" s="8">
        <f t="shared" si="1"/>
        <v>239965879.21</v>
      </c>
      <c r="H10" s="8">
        <f t="shared" si="1"/>
        <v>228362574.73999998</v>
      </c>
      <c r="I10" s="8">
        <f t="shared" si="1"/>
        <v>216375657.3</v>
      </c>
      <c r="J10" s="8">
        <f t="shared" si="1"/>
        <v>218822467.60000002</v>
      </c>
    </row>
    <row r="11" spans="1:11" ht="19.5" customHeight="1">
      <c r="A11" s="120"/>
      <c r="B11" s="110"/>
      <c r="C11" s="1" t="s">
        <v>10</v>
      </c>
      <c r="D11" s="7">
        <f t="shared" si="0"/>
        <v>2145925939</v>
      </c>
      <c r="E11" s="8">
        <f t="shared" si="1"/>
        <v>328693136</v>
      </c>
      <c r="F11" s="8">
        <f t="shared" si="1"/>
        <v>336860402</v>
      </c>
      <c r="G11" s="8">
        <f t="shared" si="1"/>
        <v>339819444</v>
      </c>
      <c r="H11" s="8">
        <f t="shared" si="1"/>
        <v>380184319</v>
      </c>
      <c r="I11" s="8">
        <f t="shared" si="1"/>
        <v>380184319</v>
      </c>
      <c r="J11" s="8">
        <f t="shared" si="1"/>
        <v>380184319</v>
      </c>
      <c r="K11" s="11"/>
    </row>
    <row r="12" spans="1:11" ht="19.5" customHeight="1">
      <c r="A12" s="120"/>
      <c r="B12" s="109"/>
      <c r="C12" s="2" t="s">
        <v>4</v>
      </c>
      <c r="D12" s="7">
        <f t="shared" si="0"/>
        <v>3410721632.8799996</v>
      </c>
      <c r="E12" s="5">
        <f aca="true" t="shared" si="2" ref="E12:J12">SUM(E10:E11)</f>
        <v>501648871</v>
      </c>
      <c r="F12" s="5">
        <f t="shared" si="2"/>
        <v>525173782.03</v>
      </c>
      <c r="G12" s="5">
        <f t="shared" si="2"/>
        <v>579785323.21</v>
      </c>
      <c r="H12" s="5">
        <f t="shared" si="2"/>
        <v>608546893.74</v>
      </c>
      <c r="I12" s="5">
        <f t="shared" si="2"/>
        <v>596559976.3</v>
      </c>
      <c r="J12" s="5">
        <f t="shared" si="2"/>
        <v>599006786.6</v>
      </c>
      <c r="K12" s="12"/>
    </row>
    <row r="13" spans="1:11" ht="19.5" customHeight="1">
      <c r="A13" s="105" t="s">
        <v>36</v>
      </c>
      <c r="B13" s="108" t="s">
        <v>3</v>
      </c>
      <c r="C13" s="1" t="s">
        <v>1</v>
      </c>
      <c r="D13" s="7">
        <f t="shared" si="0"/>
        <v>1011297078.6099999</v>
      </c>
      <c r="E13" s="8">
        <f>E16+E71+E101</f>
        <v>136474153.15</v>
      </c>
      <c r="F13" s="8">
        <f>F16+F71+F101</f>
        <v>150910325.9</v>
      </c>
      <c r="G13" s="8">
        <f>G16+G71+G101+G70</f>
        <v>197668968.37</v>
      </c>
      <c r="H13" s="8">
        <f>H16+H71+H101+H70</f>
        <v>175464807.60999998</v>
      </c>
      <c r="I13" s="8">
        <f>I16+I71+I101+I70</f>
        <v>174293728.29000002</v>
      </c>
      <c r="J13" s="8">
        <f>J16+J71+J101+J70</f>
        <v>176485095.29000002</v>
      </c>
      <c r="K13" s="12"/>
    </row>
    <row r="14" spans="1:11" ht="19.5" customHeight="1">
      <c r="A14" s="105"/>
      <c r="B14" s="110"/>
      <c r="C14" s="1" t="s">
        <v>10</v>
      </c>
      <c r="D14" s="7">
        <f t="shared" si="0"/>
        <v>2081081143</v>
      </c>
      <c r="E14" s="8">
        <f>E41+E86+E106</f>
        <v>313052049</v>
      </c>
      <c r="F14" s="8">
        <f>F41+F86+F106</f>
        <v>320085201</v>
      </c>
      <c r="G14" s="8">
        <f>G41+G86+G106+G69</f>
        <v>331967416</v>
      </c>
      <c r="H14" s="8">
        <f>H41+H86+H106+H69</f>
        <v>371992159</v>
      </c>
      <c r="I14" s="8">
        <f>I41+I86+I106+I69</f>
        <v>371992159</v>
      </c>
      <c r="J14" s="8">
        <f>J41+J86+J106+J69</f>
        <v>371992159</v>
      </c>
      <c r="K14" s="12"/>
    </row>
    <row r="15" spans="1:11" ht="25.5" customHeight="1">
      <c r="A15" s="105"/>
      <c r="B15" s="109"/>
      <c r="C15" s="2" t="s">
        <v>11</v>
      </c>
      <c r="D15" s="7">
        <f t="shared" si="0"/>
        <v>3092378221.61</v>
      </c>
      <c r="E15" s="7">
        <f aca="true" t="shared" si="3" ref="E15:J15">E13+E14</f>
        <v>449526202.15</v>
      </c>
      <c r="F15" s="7">
        <f t="shared" si="3"/>
        <v>470995526.9</v>
      </c>
      <c r="G15" s="7">
        <f t="shared" si="3"/>
        <v>529636384.37</v>
      </c>
      <c r="H15" s="7">
        <f t="shared" si="3"/>
        <v>547456966.61</v>
      </c>
      <c r="I15" s="7">
        <f t="shared" si="3"/>
        <v>546285887.29</v>
      </c>
      <c r="J15" s="7">
        <f t="shared" si="3"/>
        <v>548477254.29</v>
      </c>
      <c r="K15" s="12"/>
    </row>
    <row r="16" spans="1:11" ht="54" customHeight="1">
      <c r="A16" s="29" t="s">
        <v>40</v>
      </c>
      <c r="B16" s="43" t="s">
        <v>3</v>
      </c>
      <c r="C16" s="27" t="s">
        <v>1</v>
      </c>
      <c r="D16" s="7">
        <f t="shared" si="0"/>
        <v>318962049.44</v>
      </c>
      <c r="E16" s="9">
        <f aca="true" t="shared" si="4" ref="E16:J16">E17+E18+E19+E20+E21+E22+E23+E24+E25+E26+E27+E28+E29+E30+E31+E32+E33+E34+E35+E36+E37+E38+E39+E40</f>
        <v>45072193.51</v>
      </c>
      <c r="F16" s="9">
        <f t="shared" si="4"/>
        <v>52564154.88</v>
      </c>
      <c r="G16" s="64">
        <f t="shared" si="4"/>
        <v>60612841.14999999</v>
      </c>
      <c r="H16" s="9">
        <f t="shared" si="4"/>
        <v>52769952.98</v>
      </c>
      <c r="I16" s="9">
        <f t="shared" si="4"/>
        <v>53479982.96</v>
      </c>
      <c r="J16" s="9">
        <f t="shared" si="4"/>
        <v>54462923.96</v>
      </c>
      <c r="K16" s="12"/>
    </row>
    <row r="17" spans="1:11" ht="12.75">
      <c r="A17" s="21" t="s">
        <v>57</v>
      </c>
      <c r="B17" s="44"/>
      <c r="C17" s="37"/>
      <c r="D17" s="4">
        <f t="shared" si="0"/>
        <v>11721032.399999999</v>
      </c>
      <c r="E17" s="6">
        <v>1779968</v>
      </c>
      <c r="F17" s="6">
        <v>2079486.22</v>
      </c>
      <c r="G17" s="6">
        <v>1982404.04</v>
      </c>
      <c r="H17" s="4">
        <v>1938053.38</v>
      </c>
      <c r="I17" s="4">
        <v>1959439.38</v>
      </c>
      <c r="J17" s="4">
        <v>1981681.38</v>
      </c>
      <c r="K17" s="12"/>
    </row>
    <row r="18" spans="1:11" ht="12.75">
      <c r="A18" s="21" t="s">
        <v>58</v>
      </c>
      <c r="B18" s="44"/>
      <c r="C18" s="37"/>
      <c r="D18" s="4">
        <f aca="true" t="shared" si="5" ref="D18:D68">E18+F18+G18+H18+I18+J18</f>
        <v>11908468.9</v>
      </c>
      <c r="E18" s="6">
        <v>831347</v>
      </c>
      <c r="F18" s="6">
        <v>1337062.88</v>
      </c>
      <c r="G18" s="6">
        <v>2960299.81</v>
      </c>
      <c r="H18" s="4">
        <v>2198838.07</v>
      </c>
      <c r="I18" s="4">
        <v>2259116.07</v>
      </c>
      <c r="J18" s="4">
        <v>2321805.07</v>
      </c>
      <c r="K18" s="12"/>
    </row>
    <row r="19" spans="1:11" ht="12.75">
      <c r="A19" s="21" t="s">
        <v>59</v>
      </c>
      <c r="B19" s="44"/>
      <c r="C19" s="37"/>
      <c r="D19" s="4">
        <f t="shared" si="5"/>
        <v>12699406.379999999</v>
      </c>
      <c r="E19" s="6">
        <v>1963688</v>
      </c>
      <c r="F19" s="6">
        <v>2194381.61</v>
      </c>
      <c r="G19" s="6">
        <v>2137043.99</v>
      </c>
      <c r="H19" s="4">
        <v>2079638.26</v>
      </c>
      <c r="I19" s="4">
        <v>2141292.26</v>
      </c>
      <c r="J19" s="4">
        <v>2183362.26</v>
      </c>
      <c r="K19" s="12"/>
    </row>
    <row r="20" spans="1:11" ht="12.75">
      <c r="A20" s="21" t="s">
        <v>60</v>
      </c>
      <c r="B20" s="44"/>
      <c r="C20" s="37"/>
      <c r="D20" s="4">
        <f t="shared" si="5"/>
        <v>12527155.260000002</v>
      </c>
      <c r="E20" s="6">
        <v>1677461</v>
      </c>
      <c r="F20" s="6">
        <v>1997124.8</v>
      </c>
      <c r="G20" s="6">
        <v>3021236.05</v>
      </c>
      <c r="H20" s="4">
        <v>1898893.47</v>
      </c>
      <c r="I20" s="4">
        <v>1950234.47</v>
      </c>
      <c r="J20" s="4">
        <v>1982205.47</v>
      </c>
      <c r="K20" s="12"/>
    </row>
    <row r="21" spans="1:11" ht="12.75">
      <c r="A21" s="21" t="s">
        <v>61</v>
      </c>
      <c r="B21" s="44"/>
      <c r="C21" s="37"/>
      <c r="D21" s="4">
        <f t="shared" si="5"/>
        <v>9570380.11</v>
      </c>
      <c r="E21" s="6">
        <v>1278157</v>
      </c>
      <c r="F21" s="6">
        <v>1428638.2</v>
      </c>
      <c r="G21" s="6">
        <v>1693168.39</v>
      </c>
      <c r="H21" s="4">
        <v>1715908.68</v>
      </c>
      <c r="I21" s="4">
        <v>1712165.42</v>
      </c>
      <c r="J21" s="4">
        <v>1742342.42</v>
      </c>
      <c r="K21" s="12"/>
    </row>
    <row r="22" spans="1:11" ht="12.75">
      <c r="A22" s="21" t="s">
        <v>62</v>
      </c>
      <c r="B22" s="44"/>
      <c r="C22" s="37"/>
      <c r="D22" s="4">
        <f t="shared" si="5"/>
        <v>12072459.08</v>
      </c>
      <c r="E22" s="6">
        <v>1736153</v>
      </c>
      <c r="F22" s="6">
        <v>1968626.16</v>
      </c>
      <c r="G22" s="6">
        <v>2177062.26</v>
      </c>
      <c r="H22" s="4">
        <v>2070514.22</v>
      </c>
      <c r="I22" s="4">
        <v>2046286.22</v>
      </c>
      <c r="J22" s="4">
        <v>2073817.22</v>
      </c>
      <c r="K22" s="12"/>
    </row>
    <row r="23" spans="1:11" ht="12.75">
      <c r="A23" s="21" t="s">
        <v>63</v>
      </c>
      <c r="B23" s="44"/>
      <c r="C23" s="37"/>
      <c r="D23" s="4">
        <f t="shared" si="5"/>
        <v>9735994.45</v>
      </c>
      <c r="E23" s="6">
        <v>1373830</v>
      </c>
      <c r="F23" s="6">
        <v>1544926.71</v>
      </c>
      <c r="G23" s="6">
        <v>1654384.07</v>
      </c>
      <c r="H23" s="4">
        <v>1687016.89</v>
      </c>
      <c r="I23" s="4">
        <v>1724062.89</v>
      </c>
      <c r="J23" s="4">
        <v>1751773.89</v>
      </c>
      <c r="K23" s="12"/>
    </row>
    <row r="24" spans="1:11" ht="12.75">
      <c r="A24" s="21" t="s">
        <v>64</v>
      </c>
      <c r="B24" s="44"/>
      <c r="C24" s="39"/>
      <c r="D24" s="4">
        <f t="shared" si="5"/>
        <v>8630192.36</v>
      </c>
      <c r="E24" s="6">
        <v>1336237</v>
      </c>
      <c r="F24" s="6">
        <v>1464081.65</v>
      </c>
      <c r="G24" s="6">
        <v>1489088.22</v>
      </c>
      <c r="H24" s="4">
        <v>1417947.83</v>
      </c>
      <c r="I24" s="4">
        <v>1444956.83</v>
      </c>
      <c r="J24" s="4">
        <v>1477880.83</v>
      </c>
      <c r="K24" s="12"/>
    </row>
    <row r="25" spans="1:11" ht="12.75">
      <c r="A25" s="21" t="s">
        <v>65</v>
      </c>
      <c r="B25" s="44"/>
      <c r="C25" s="39"/>
      <c r="D25" s="4">
        <f t="shared" si="5"/>
        <v>9756595.520000001</v>
      </c>
      <c r="E25" s="6">
        <v>1334923</v>
      </c>
      <c r="F25" s="6">
        <v>1524322.98</v>
      </c>
      <c r="G25" s="6">
        <v>2212226.84</v>
      </c>
      <c r="H25" s="4">
        <v>1532529.9</v>
      </c>
      <c r="I25" s="4">
        <v>1561323.9</v>
      </c>
      <c r="J25" s="4">
        <v>1591268.9</v>
      </c>
      <c r="K25" s="12"/>
    </row>
    <row r="26" spans="1:11" ht="12.75">
      <c r="A26" s="21" t="s">
        <v>66</v>
      </c>
      <c r="B26" s="44"/>
      <c r="C26" s="37"/>
      <c r="D26" s="4">
        <f t="shared" si="5"/>
        <v>16568147.370000003</v>
      </c>
      <c r="E26" s="6">
        <v>2495269</v>
      </c>
      <c r="F26" s="6">
        <v>3009071.81</v>
      </c>
      <c r="G26" s="6">
        <v>2795584.4</v>
      </c>
      <c r="H26" s="4">
        <v>2689772.72</v>
      </c>
      <c r="I26" s="4">
        <v>2762248.72</v>
      </c>
      <c r="J26" s="4">
        <v>2816200.72</v>
      </c>
      <c r="K26" s="12"/>
    </row>
    <row r="27" spans="1:11" ht="12.75">
      <c r="A27" s="21" t="s">
        <v>67</v>
      </c>
      <c r="B27" s="44"/>
      <c r="C27" s="37"/>
      <c r="D27" s="4">
        <f t="shared" si="5"/>
        <v>22061841.18</v>
      </c>
      <c r="E27" s="6">
        <v>2934302</v>
      </c>
      <c r="F27" s="6">
        <v>3321264.32</v>
      </c>
      <c r="G27" s="6">
        <v>4646504.62</v>
      </c>
      <c r="H27" s="4">
        <v>3649674.08</v>
      </c>
      <c r="I27" s="4">
        <v>3718999.08</v>
      </c>
      <c r="J27" s="4">
        <v>3791097.08</v>
      </c>
      <c r="K27" s="12"/>
    </row>
    <row r="28" spans="1:11" ht="12.75">
      <c r="A28" s="21" t="s">
        <v>68</v>
      </c>
      <c r="B28" s="44"/>
      <c r="C28" s="37"/>
      <c r="D28" s="4">
        <f t="shared" si="5"/>
        <v>4924404.05</v>
      </c>
      <c r="E28" s="6">
        <v>849250</v>
      </c>
      <c r="F28" s="6">
        <v>809877.84</v>
      </c>
      <c r="G28" s="6">
        <v>800187.26</v>
      </c>
      <c r="H28" s="4">
        <v>807875.65</v>
      </c>
      <c r="I28" s="4">
        <v>821514.65</v>
      </c>
      <c r="J28" s="4">
        <v>835698.65</v>
      </c>
      <c r="K28" s="12"/>
    </row>
    <row r="29" spans="1:11" ht="12.75">
      <c r="A29" s="21" t="s">
        <v>69</v>
      </c>
      <c r="B29" s="44"/>
      <c r="C29" s="37"/>
      <c r="D29" s="4">
        <f t="shared" si="5"/>
        <v>11247349.170000002</v>
      </c>
      <c r="E29" s="6">
        <v>1787939</v>
      </c>
      <c r="F29" s="6">
        <v>1945771.7</v>
      </c>
      <c r="G29" s="6">
        <v>2095195.57</v>
      </c>
      <c r="H29" s="4">
        <v>1781629.3</v>
      </c>
      <c r="I29" s="4">
        <v>1805825.3</v>
      </c>
      <c r="J29" s="4">
        <v>1830988.3</v>
      </c>
      <c r="K29" s="12"/>
    </row>
    <row r="30" spans="1:11" ht="12.75">
      <c r="A30" s="21" t="s">
        <v>70</v>
      </c>
      <c r="B30" s="44"/>
      <c r="C30" s="37"/>
      <c r="D30" s="4">
        <f t="shared" si="5"/>
        <v>12267745.02</v>
      </c>
      <c r="E30" s="6">
        <v>1622380</v>
      </c>
      <c r="F30" s="6">
        <v>2076053.7</v>
      </c>
      <c r="G30" s="6">
        <v>2335572.4</v>
      </c>
      <c r="H30" s="4">
        <v>2032454.64</v>
      </c>
      <c r="I30" s="4">
        <v>2084156.64</v>
      </c>
      <c r="J30" s="4">
        <v>2117127.64</v>
      </c>
      <c r="K30" s="12"/>
    </row>
    <row r="31" spans="1:11" ht="12.75">
      <c r="A31" s="21" t="s">
        <v>71</v>
      </c>
      <c r="B31" s="44"/>
      <c r="C31" s="37"/>
      <c r="D31" s="4">
        <f t="shared" si="5"/>
        <v>12182150.559999999</v>
      </c>
      <c r="E31" s="6">
        <v>1702066</v>
      </c>
      <c r="F31" s="6">
        <v>1865929.7</v>
      </c>
      <c r="G31" s="6">
        <v>2843991.81</v>
      </c>
      <c r="H31" s="4">
        <v>1869500.35</v>
      </c>
      <c r="I31" s="4">
        <v>1930547.35</v>
      </c>
      <c r="J31" s="4">
        <v>1970115.35</v>
      </c>
      <c r="K31" s="12"/>
    </row>
    <row r="32" spans="1:11" ht="12.75">
      <c r="A32" s="21" t="s">
        <v>72</v>
      </c>
      <c r="B32" s="44"/>
      <c r="C32" s="37"/>
      <c r="D32" s="4">
        <f t="shared" si="5"/>
        <v>6185341.329999999</v>
      </c>
      <c r="E32" s="6">
        <v>997680</v>
      </c>
      <c r="F32" s="6">
        <v>965940.24</v>
      </c>
      <c r="G32" s="6">
        <v>1616819.66</v>
      </c>
      <c r="H32" s="4">
        <v>860326.65</v>
      </c>
      <c r="I32" s="4">
        <v>864828.89</v>
      </c>
      <c r="J32" s="4">
        <v>879745.89</v>
      </c>
      <c r="K32" s="12"/>
    </row>
    <row r="33" spans="1:11" ht="12.75">
      <c r="A33" s="21" t="s">
        <v>73</v>
      </c>
      <c r="B33" s="44"/>
      <c r="C33" s="37"/>
      <c r="D33" s="4">
        <f t="shared" si="5"/>
        <v>12112073.909999998</v>
      </c>
      <c r="E33" s="6">
        <v>1792522</v>
      </c>
      <c r="F33" s="6">
        <v>2290020.62</v>
      </c>
      <c r="G33" s="6">
        <v>1976368.73</v>
      </c>
      <c r="H33" s="4">
        <v>2019924.52</v>
      </c>
      <c r="I33" s="4">
        <v>2000432.52</v>
      </c>
      <c r="J33" s="4">
        <v>2032805.52</v>
      </c>
      <c r="K33" s="12"/>
    </row>
    <row r="34" spans="1:11" ht="12.75">
      <c r="A34" s="21" t="s">
        <v>74</v>
      </c>
      <c r="B34" s="44"/>
      <c r="C34" s="37"/>
      <c r="D34" s="4">
        <f t="shared" si="5"/>
        <v>12828194.6</v>
      </c>
      <c r="E34" s="6">
        <v>2112176</v>
      </c>
      <c r="F34" s="6">
        <v>2305178.61</v>
      </c>
      <c r="G34" s="6">
        <v>2116488.79</v>
      </c>
      <c r="H34" s="4">
        <v>2059747.4</v>
      </c>
      <c r="I34" s="4">
        <v>2100554.4</v>
      </c>
      <c r="J34" s="4">
        <v>2134049.4</v>
      </c>
      <c r="K34" s="12"/>
    </row>
    <row r="35" spans="1:11" ht="12.75">
      <c r="A35" s="21" t="s">
        <v>75</v>
      </c>
      <c r="B35" s="44"/>
      <c r="C35" s="37"/>
      <c r="D35" s="4">
        <f t="shared" si="5"/>
        <v>20842919.46</v>
      </c>
      <c r="E35" s="6">
        <v>2873537</v>
      </c>
      <c r="F35" s="6">
        <v>3480480.87</v>
      </c>
      <c r="G35" s="6">
        <v>3603164.66</v>
      </c>
      <c r="H35" s="4">
        <v>3689391.31</v>
      </c>
      <c r="I35" s="4">
        <v>3566272.31</v>
      </c>
      <c r="J35" s="4">
        <v>3630073.31</v>
      </c>
      <c r="K35" s="12"/>
    </row>
    <row r="36" spans="1:11" ht="12.75">
      <c r="A36" s="21" t="s">
        <v>76</v>
      </c>
      <c r="B36" s="44"/>
      <c r="C36" s="37"/>
      <c r="D36" s="4">
        <f t="shared" si="5"/>
        <v>19063394.92</v>
      </c>
      <c r="E36" s="6">
        <v>2850432</v>
      </c>
      <c r="F36" s="6">
        <v>3130781.81</v>
      </c>
      <c r="G36" s="6">
        <v>3433482.93</v>
      </c>
      <c r="H36" s="4">
        <v>3158122.06</v>
      </c>
      <c r="I36" s="4">
        <v>3215468.06</v>
      </c>
      <c r="J36" s="4">
        <v>3275108.06</v>
      </c>
      <c r="K36" s="12"/>
    </row>
    <row r="37" spans="1:11" ht="12.75">
      <c r="A37" s="21" t="s">
        <v>77</v>
      </c>
      <c r="B37" s="44"/>
      <c r="C37" s="37"/>
      <c r="D37" s="4">
        <f t="shared" si="5"/>
        <v>22787241.099999998</v>
      </c>
      <c r="E37" s="6">
        <v>2978700</v>
      </c>
      <c r="F37" s="6">
        <v>3998331.51</v>
      </c>
      <c r="G37" s="6">
        <v>4766716.57</v>
      </c>
      <c r="H37" s="4">
        <v>3612214.34</v>
      </c>
      <c r="I37" s="4">
        <v>3680257.34</v>
      </c>
      <c r="J37" s="4">
        <v>3751021.34</v>
      </c>
      <c r="K37" s="12"/>
    </row>
    <row r="38" spans="1:11" ht="12.75">
      <c r="A38" s="21" t="s">
        <v>78</v>
      </c>
      <c r="B38" s="44"/>
      <c r="C38" s="37"/>
      <c r="D38" s="4">
        <f t="shared" si="5"/>
        <v>13927539.66</v>
      </c>
      <c r="E38" s="6">
        <v>2248957</v>
      </c>
      <c r="F38" s="6">
        <v>2259440.07</v>
      </c>
      <c r="G38" s="6">
        <v>2376485.79</v>
      </c>
      <c r="H38" s="4">
        <v>2314248.6</v>
      </c>
      <c r="I38" s="4">
        <v>2339947.6</v>
      </c>
      <c r="J38" s="4">
        <v>2388460.6</v>
      </c>
      <c r="K38" s="12"/>
    </row>
    <row r="39" spans="1:11" ht="12.75">
      <c r="A39" s="21" t="s">
        <v>79</v>
      </c>
      <c r="B39" s="44"/>
      <c r="C39" s="37"/>
      <c r="D39" s="4">
        <f t="shared" si="5"/>
        <v>22571568.71</v>
      </c>
      <c r="E39" s="6">
        <v>2828231</v>
      </c>
      <c r="F39" s="6">
        <v>3751528.41</v>
      </c>
      <c r="G39" s="6">
        <v>4060728.72</v>
      </c>
      <c r="H39" s="4">
        <v>3901585.86</v>
      </c>
      <c r="I39" s="4">
        <v>3976034.86</v>
      </c>
      <c r="J39" s="4">
        <v>4053459.86</v>
      </c>
      <c r="K39" s="12"/>
    </row>
    <row r="40" spans="1:11" ht="12.75">
      <c r="A40" s="21" t="s">
        <v>80</v>
      </c>
      <c r="B40" s="45"/>
      <c r="C40" s="38"/>
      <c r="D40" s="4">
        <f t="shared" si="5"/>
        <v>10770453.940000001</v>
      </c>
      <c r="E40" s="6">
        <v>1686988.51</v>
      </c>
      <c r="F40" s="6">
        <v>1815832.46</v>
      </c>
      <c r="G40" s="6">
        <v>1818635.57</v>
      </c>
      <c r="H40" s="4">
        <v>1784144.8</v>
      </c>
      <c r="I40" s="4">
        <v>1814017.8</v>
      </c>
      <c r="J40" s="4">
        <v>1850834.8</v>
      </c>
      <c r="K40" s="12"/>
    </row>
    <row r="41" spans="1:11" ht="68.25" customHeight="1">
      <c r="A41" s="30" t="s">
        <v>14</v>
      </c>
      <c r="B41" s="43" t="s">
        <v>3</v>
      </c>
      <c r="C41" s="27" t="s">
        <v>10</v>
      </c>
      <c r="D41" s="7">
        <f>E41+F41+G41+H41+I41+J41</f>
        <v>876723952</v>
      </c>
      <c r="E41" s="7">
        <f aca="true" t="shared" si="6" ref="E41:J41">E42+E43+E44+E45+E46+E47+E48+E49+E50+E51+E52+E53+E54+E55+E56+E57+E58+E59+E60+E61+E62+E63+E64+E65+E66+E67+E68</f>
        <v>129903047.00000003</v>
      </c>
      <c r="F41" s="7">
        <f t="shared" si="6"/>
        <v>136859973</v>
      </c>
      <c r="G41" s="7">
        <f t="shared" si="6"/>
        <v>139762277</v>
      </c>
      <c r="H41" s="7">
        <f t="shared" si="6"/>
        <v>156732885</v>
      </c>
      <c r="I41" s="7">
        <f t="shared" si="6"/>
        <v>156732885</v>
      </c>
      <c r="J41" s="7">
        <f t="shared" si="6"/>
        <v>156732885</v>
      </c>
      <c r="K41" s="12"/>
    </row>
    <row r="42" spans="1:11" ht="15" customHeight="1">
      <c r="A42" s="21" t="s">
        <v>57</v>
      </c>
      <c r="B42" s="44"/>
      <c r="C42" s="37"/>
      <c r="D42" s="4">
        <f>E42+F42+G42+H42+I42+J42</f>
        <v>26890167.36</v>
      </c>
      <c r="E42" s="4">
        <v>2414655.99</v>
      </c>
      <c r="F42" s="52">
        <v>4043645.22</v>
      </c>
      <c r="G42" s="83">
        <v>4813455.15</v>
      </c>
      <c r="H42" s="83">
        <v>5206137</v>
      </c>
      <c r="I42" s="83">
        <v>5206137</v>
      </c>
      <c r="J42" s="83">
        <v>5206137</v>
      </c>
      <c r="K42" s="12"/>
    </row>
    <row r="43" spans="1:11" ht="15" customHeight="1">
      <c r="A43" s="21" t="s">
        <v>58</v>
      </c>
      <c r="B43" s="44"/>
      <c r="C43" s="37"/>
      <c r="D43" s="4">
        <f t="shared" si="5"/>
        <v>20060096.23</v>
      </c>
      <c r="E43" s="4">
        <v>1658063.02</v>
      </c>
      <c r="F43" s="52">
        <v>1074425.81</v>
      </c>
      <c r="G43" s="83">
        <v>2501748.4</v>
      </c>
      <c r="H43" s="83">
        <v>4941953</v>
      </c>
      <c r="I43" s="83">
        <v>4941953</v>
      </c>
      <c r="J43" s="83">
        <v>4941953</v>
      </c>
      <c r="K43" s="12"/>
    </row>
    <row r="44" spans="1:11" ht="15" customHeight="1">
      <c r="A44" s="21" t="s">
        <v>59</v>
      </c>
      <c r="B44" s="44"/>
      <c r="C44" s="37"/>
      <c r="D44" s="4">
        <f t="shared" si="5"/>
        <v>36254971.94</v>
      </c>
      <c r="E44" s="4">
        <v>5341725.27</v>
      </c>
      <c r="F44" s="52">
        <v>5775614.03</v>
      </c>
      <c r="G44" s="83">
        <v>5849063.64</v>
      </c>
      <c r="H44" s="83">
        <v>6429523</v>
      </c>
      <c r="I44" s="83">
        <v>6429523</v>
      </c>
      <c r="J44" s="83">
        <v>6429523</v>
      </c>
      <c r="K44" s="12"/>
    </row>
    <row r="45" spans="1:11" ht="15" customHeight="1">
      <c r="A45" s="21" t="s">
        <v>60</v>
      </c>
      <c r="B45" s="44"/>
      <c r="C45" s="37"/>
      <c r="D45" s="4">
        <f t="shared" si="5"/>
        <v>33657975.83</v>
      </c>
      <c r="E45" s="4">
        <v>4823334.19</v>
      </c>
      <c r="F45" s="52">
        <v>5660257.51</v>
      </c>
      <c r="G45" s="83">
        <v>5717402.13</v>
      </c>
      <c r="H45" s="83">
        <v>5818994</v>
      </c>
      <c r="I45" s="83">
        <v>5818994</v>
      </c>
      <c r="J45" s="83">
        <v>5818994</v>
      </c>
      <c r="K45" s="12"/>
    </row>
    <row r="46" spans="1:11" ht="15" customHeight="1">
      <c r="A46" s="21" t="s">
        <v>61</v>
      </c>
      <c r="B46" s="44"/>
      <c r="C46" s="37"/>
      <c r="D46" s="4">
        <f t="shared" si="5"/>
        <v>26048080.05</v>
      </c>
      <c r="E46" s="4">
        <v>3686045.04</v>
      </c>
      <c r="F46" s="52">
        <v>3891643.95</v>
      </c>
      <c r="G46" s="83">
        <v>4141980.06</v>
      </c>
      <c r="H46" s="83">
        <v>4776137</v>
      </c>
      <c r="I46" s="83">
        <v>4776137</v>
      </c>
      <c r="J46" s="83">
        <v>4776137</v>
      </c>
      <c r="K46" s="12"/>
    </row>
    <row r="47" spans="1:11" ht="15" customHeight="1">
      <c r="A47" s="21" t="s">
        <v>62</v>
      </c>
      <c r="B47" s="44"/>
      <c r="C47" s="37"/>
      <c r="D47" s="4">
        <f t="shared" si="5"/>
        <v>37679010.11</v>
      </c>
      <c r="E47" s="4">
        <v>5527045.44</v>
      </c>
      <c r="F47" s="52">
        <v>5670584.95</v>
      </c>
      <c r="G47" s="83">
        <v>5934823.72</v>
      </c>
      <c r="H47" s="83">
        <v>6848852</v>
      </c>
      <c r="I47" s="83">
        <v>6848852</v>
      </c>
      <c r="J47" s="83">
        <v>6848852</v>
      </c>
      <c r="K47" s="12"/>
    </row>
    <row r="48" spans="1:11" ht="15" customHeight="1">
      <c r="A48" s="21" t="s">
        <v>63</v>
      </c>
      <c r="B48" s="44"/>
      <c r="C48" s="37"/>
      <c r="D48" s="4">
        <f t="shared" si="5"/>
        <v>27260477.8</v>
      </c>
      <c r="E48" s="4">
        <v>4127052.42</v>
      </c>
      <c r="F48" s="52">
        <v>4446765.48</v>
      </c>
      <c r="G48" s="83">
        <v>4463920.9</v>
      </c>
      <c r="H48" s="83">
        <v>4740913</v>
      </c>
      <c r="I48" s="83">
        <v>4740913</v>
      </c>
      <c r="J48" s="83">
        <v>4740913</v>
      </c>
      <c r="K48" s="12"/>
    </row>
    <row r="49" spans="1:11" ht="15" customHeight="1">
      <c r="A49" s="21" t="s">
        <v>64</v>
      </c>
      <c r="B49" s="44"/>
      <c r="C49" s="37"/>
      <c r="D49" s="4">
        <f t="shared" si="5"/>
        <v>15054748.39</v>
      </c>
      <c r="E49" s="4">
        <v>2650094.3</v>
      </c>
      <c r="F49" s="52">
        <v>2700425.94</v>
      </c>
      <c r="G49" s="83">
        <v>2398328.15</v>
      </c>
      <c r="H49" s="83">
        <v>2435300</v>
      </c>
      <c r="I49" s="83">
        <v>2435300</v>
      </c>
      <c r="J49" s="83">
        <v>2435300</v>
      </c>
      <c r="K49" s="12"/>
    </row>
    <row r="50" spans="1:11" ht="15" customHeight="1">
      <c r="A50" s="21" t="s">
        <v>65</v>
      </c>
      <c r="B50" s="44"/>
      <c r="C50" s="37"/>
      <c r="D50" s="4">
        <f t="shared" si="5"/>
        <v>26865051.21</v>
      </c>
      <c r="E50" s="4">
        <v>3959138</v>
      </c>
      <c r="F50" s="52">
        <v>4166828.39</v>
      </c>
      <c r="G50" s="83">
        <v>4636879.82</v>
      </c>
      <c r="H50" s="83">
        <v>4700735</v>
      </c>
      <c r="I50" s="83">
        <v>4700735</v>
      </c>
      <c r="J50" s="83">
        <v>4700735</v>
      </c>
      <c r="K50" s="12"/>
    </row>
    <row r="51" spans="1:11" ht="15" customHeight="1">
      <c r="A51" s="21" t="s">
        <v>66</v>
      </c>
      <c r="B51" s="44"/>
      <c r="C51" s="37"/>
      <c r="D51" s="4">
        <f t="shared" si="5"/>
        <v>34846884.739999995</v>
      </c>
      <c r="E51" s="4">
        <v>5930426.83</v>
      </c>
      <c r="F51" s="52">
        <v>5930145.39</v>
      </c>
      <c r="G51" s="83">
        <v>5672322.52</v>
      </c>
      <c r="H51" s="83">
        <v>5771330</v>
      </c>
      <c r="I51" s="83">
        <v>5771330</v>
      </c>
      <c r="J51" s="83">
        <v>5771330</v>
      </c>
      <c r="K51" s="12"/>
    </row>
    <row r="52" spans="1:11" ht="15" customHeight="1">
      <c r="A52" s="21" t="s">
        <v>67</v>
      </c>
      <c r="B52" s="44"/>
      <c r="C52" s="37"/>
      <c r="D52" s="4">
        <f t="shared" si="5"/>
        <v>56981469.52</v>
      </c>
      <c r="E52" s="4">
        <v>8821935.59</v>
      </c>
      <c r="F52" s="52">
        <v>8920592.55</v>
      </c>
      <c r="G52" s="83">
        <v>8740812.38</v>
      </c>
      <c r="H52" s="83">
        <v>10166043</v>
      </c>
      <c r="I52" s="83">
        <v>10166043</v>
      </c>
      <c r="J52" s="83">
        <v>10166043</v>
      </c>
      <c r="K52" s="12"/>
    </row>
    <row r="53" spans="1:11" ht="15" customHeight="1">
      <c r="A53" s="21" t="s">
        <v>68</v>
      </c>
      <c r="B53" s="44"/>
      <c r="C53" s="37"/>
      <c r="D53" s="4">
        <f t="shared" si="5"/>
        <v>13408738.93</v>
      </c>
      <c r="E53" s="4">
        <v>1860593.49</v>
      </c>
      <c r="F53" s="52">
        <v>1920395.72</v>
      </c>
      <c r="G53" s="83">
        <v>2251028.72</v>
      </c>
      <c r="H53" s="83">
        <v>2458907</v>
      </c>
      <c r="I53" s="83">
        <v>2458907</v>
      </c>
      <c r="J53" s="83">
        <v>2458907</v>
      </c>
      <c r="K53" s="12"/>
    </row>
    <row r="54" spans="1:11" ht="15" customHeight="1">
      <c r="A54" s="21" t="s">
        <v>69</v>
      </c>
      <c r="B54" s="44"/>
      <c r="C54" s="37"/>
      <c r="D54" s="4">
        <f t="shared" si="5"/>
        <v>30986827.2</v>
      </c>
      <c r="E54" s="4">
        <v>4730008.75</v>
      </c>
      <c r="F54" s="52">
        <v>4950560.68</v>
      </c>
      <c r="G54" s="83">
        <v>4770638.77</v>
      </c>
      <c r="H54" s="83">
        <v>5511873</v>
      </c>
      <c r="I54" s="83">
        <v>5511873</v>
      </c>
      <c r="J54" s="83">
        <v>5511873</v>
      </c>
      <c r="K54" s="12"/>
    </row>
    <row r="55" spans="1:11" ht="15" customHeight="1">
      <c r="A55" s="21" t="s">
        <v>70</v>
      </c>
      <c r="B55" s="44"/>
      <c r="C55" s="37"/>
      <c r="D55" s="4">
        <f t="shared" si="5"/>
        <v>35927102.47</v>
      </c>
      <c r="E55" s="4">
        <v>5332203.2</v>
      </c>
      <c r="F55" s="52">
        <v>5836459.09</v>
      </c>
      <c r="G55" s="83">
        <v>5638087.18</v>
      </c>
      <c r="H55" s="83">
        <v>6373451</v>
      </c>
      <c r="I55" s="83">
        <v>6373451</v>
      </c>
      <c r="J55" s="83">
        <v>6373451</v>
      </c>
      <c r="K55" s="12"/>
    </row>
    <row r="56" spans="1:11" ht="15" customHeight="1">
      <c r="A56" s="21" t="s">
        <v>71</v>
      </c>
      <c r="B56" s="44"/>
      <c r="C56" s="37"/>
      <c r="D56" s="4">
        <f t="shared" si="5"/>
        <v>24602347.64</v>
      </c>
      <c r="E56" s="4">
        <v>4028327.72</v>
      </c>
      <c r="F56" s="52">
        <v>3930863.04</v>
      </c>
      <c r="G56" s="83">
        <v>3978845.88</v>
      </c>
      <c r="H56" s="83">
        <v>4221437</v>
      </c>
      <c r="I56" s="83">
        <v>4221437</v>
      </c>
      <c r="J56" s="83">
        <v>4221437</v>
      </c>
      <c r="K56" s="12"/>
    </row>
    <row r="57" spans="1:11" ht="15" customHeight="1">
      <c r="A57" s="21" t="s">
        <v>72</v>
      </c>
      <c r="B57" s="44"/>
      <c r="C57" s="37"/>
      <c r="D57" s="4">
        <f t="shared" si="5"/>
        <v>11812646.08</v>
      </c>
      <c r="E57" s="4">
        <v>1731692.35</v>
      </c>
      <c r="F57" s="52">
        <v>2129533.26</v>
      </c>
      <c r="G57" s="83">
        <v>1966423.47</v>
      </c>
      <c r="H57" s="83">
        <v>1994999</v>
      </c>
      <c r="I57" s="83">
        <v>1994999</v>
      </c>
      <c r="J57" s="83">
        <v>1994999</v>
      </c>
      <c r="K57" s="12"/>
    </row>
    <row r="58" spans="1:11" ht="15" customHeight="1">
      <c r="A58" s="21" t="s">
        <v>73</v>
      </c>
      <c r="B58" s="44"/>
      <c r="C58" s="37"/>
      <c r="D58" s="4">
        <f t="shared" si="5"/>
        <v>34994707.59</v>
      </c>
      <c r="E58" s="4">
        <v>5015705.26</v>
      </c>
      <c r="F58" s="52">
        <v>5504506.8</v>
      </c>
      <c r="G58" s="83">
        <v>5540916.53</v>
      </c>
      <c r="H58" s="83">
        <v>6311193</v>
      </c>
      <c r="I58" s="83">
        <v>6311193</v>
      </c>
      <c r="J58" s="83">
        <v>6311193</v>
      </c>
      <c r="K58" s="12"/>
    </row>
    <row r="59" spans="1:11" ht="15" customHeight="1">
      <c r="A59" s="21" t="s">
        <v>74</v>
      </c>
      <c r="B59" s="44"/>
      <c r="C59" s="37"/>
      <c r="D59" s="4">
        <f t="shared" si="5"/>
        <v>39139479.29</v>
      </c>
      <c r="E59" s="4">
        <v>5460961.83</v>
      </c>
      <c r="F59" s="52">
        <v>6121781.38</v>
      </c>
      <c r="G59" s="83">
        <v>6273902.08</v>
      </c>
      <c r="H59" s="83">
        <v>7094278</v>
      </c>
      <c r="I59" s="83">
        <v>7094278</v>
      </c>
      <c r="J59" s="83">
        <v>7094278</v>
      </c>
      <c r="K59" s="12"/>
    </row>
    <row r="60" spans="1:11" ht="15" customHeight="1">
      <c r="A60" s="21" t="s">
        <v>75</v>
      </c>
      <c r="B60" s="44"/>
      <c r="C60" s="37"/>
      <c r="D60" s="4">
        <f t="shared" si="5"/>
        <v>58441162.18</v>
      </c>
      <c r="E60" s="4">
        <v>8326355.54</v>
      </c>
      <c r="F60" s="52">
        <v>8917970.07</v>
      </c>
      <c r="G60" s="83">
        <v>9156191.57</v>
      </c>
      <c r="H60" s="83">
        <v>10680215</v>
      </c>
      <c r="I60" s="83">
        <v>10680215</v>
      </c>
      <c r="J60" s="83">
        <v>10680215</v>
      </c>
      <c r="K60" s="12"/>
    </row>
    <row r="61" spans="1:11" ht="15" customHeight="1">
      <c r="A61" s="21" t="s">
        <v>76</v>
      </c>
      <c r="B61" s="44"/>
      <c r="C61" s="37"/>
      <c r="D61" s="4">
        <f t="shared" si="5"/>
        <v>54515235.29</v>
      </c>
      <c r="E61" s="4">
        <v>8377917.47</v>
      </c>
      <c r="F61" s="52">
        <v>8688304.66</v>
      </c>
      <c r="G61" s="83">
        <v>8897734.16</v>
      </c>
      <c r="H61" s="83">
        <v>9517093</v>
      </c>
      <c r="I61" s="83">
        <v>9517093</v>
      </c>
      <c r="J61" s="83">
        <v>9517093</v>
      </c>
      <c r="K61" s="12"/>
    </row>
    <row r="62" spans="1:11" ht="15" customHeight="1">
      <c r="A62" s="21" t="s">
        <v>77</v>
      </c>
      <c r="B62" s="44"/>
      <c r="C62" s="37"/>
      <c r="D62" s="4">
        <f t="shared" si="5"/>
        <v>54838762.5</v>
      </c>
      <c r="E62" s="4">
        <v>8015418.12</v>
      </c>
      <c r="F62" s="52">
        <v>8558132.31</v>
      </c>
      <c r="G62" s="83">
        <v>8613743.07</v>
      </c>
      <c r="H62" s="83">
        <v>9883823</v>
      </c>
      <c r="I62" s="83">
        <v>9883823</v>
      </c>
      <c r="J62" s="83">
        <v>9883823</v>
      </c>
      <c r="K62" s="12"/>
    </row>
    <row r="63" spans="1:11" ht="15" customHeight="1">
      <c r="A63" s="21" t="s">
        <v>78</v>
      </c>
      <c r="B63" s="44"/>
      <c r="C63" s="37"/>
      <c r="D63" s="4">
        <f t="shared" si="5"/>
        <v>29630135.869999997</v>
      </c>
      <c r="E63" s="4">
        <v>4691329.81</v>
      </c>
      <c r="F63" s="52">
        <v>4744669.06</v>
      </c>
      <c r="G63" s="83">
        <v>4814439</v>
      </c>
      <c r="H63" s="83">
        <v>5126566</v>
      </c>
      <c r="I63" s="83">
        <v>5126566</v>
      </c>
      <c r="J63" s="83">
        <v>5126566</v>
      </c>
      <c r="K63" s="12"/>
    </row>
    <row r="64" spans="1:11" ht="15" customHeight="1">
      <c r="A64" s="21" t="s">
        <v>79</v>
      </c>
      <c r="B64" s="44"/>
      <c r="C64" s="37"/>
      <c r="D64" s="4">
        <f t="shared" si="5"/>
        <v>61534882.34</v>
      </c>
      <c r="E64" s="4">
        <v>9211842.85</v>
      </c>
      <c r="F64" s="52">
        <v>9183747.81</v>
      </c>
      <c r="G64" s="83">
        <v>9487283.68</v>
      </c>
      <c r="H64" s="83">
        <v>11217336</v>
      </c>
      <c r="I64" s="83">
        <v>11217336</v>
      </c>
      <c r="J64" s="83">
        <v>11217336</v>
      </c>
      <c r="K64" s="12"/>
    </row>
    <row r="65" spans="1:11" ht="15" customHeight="1">
      <c r="A65" s="21" t="s">
        <v>80</v>
      </c>
      <c r="B65" s="44"/>
      <c r="C65" s="37"/>
      <c r="D65" s="4">
        <f t="shared" si="5"/>
        <v>32161059.41</v>
      </c>
      <c r="E65" s="4">
        <v>5070659.65</v>
      </c>
      <c r="F65" s="52">
        <v>5060258.74</v>
      </c>
      <c r="G65" s="83">
        <v>5027740.02</v>
      </c>
      <c r="H65" s="83">
        <v>5667467</v>
      </c>
      <c r="I65" s="83">
        <v>5667467</v>
      </c>
      <c r="J65" s="83">
        <v>5667467</v>
      </c>
      <c r="K65" s="12"/>
    </row>
    <row r="66" spans="1:11" ht="15" customHeight="1">
      <c r="A66" s="21" t="s">
        <v>51</v>
      </c>
      <c r="B66" s="44"/>
      <c r="C66" s="37"/>
      <c r="D66" s="4">
        <f t="shared" si="5"/>
        <v>36740737.42</v>
      </c>
      <c r="E66" s="4">
        <v>6324553.87</v>
      </c>
      <c r="F66" s="52">
        <v>6147693.16</v>
      </c>
      <c r="G66" s="83">
        <v>6019571.39</v>
      </c>
      <c r="H66" s="83">
        <v>6082973</v>
      </c>
      <c r="I66" s="83">
        <v>6082973</v>
      </c>
      <c r="J66" s="83">
        <v>6082973</v>
      </c>
      <c r="K66" s="12"/>
    </row>
    <row r="67" spans="1:11" ht="15" customHeight="1">
      <c r="A67" s="21" t="s">
        <v>19</v>
      </c>
      <c r="B67" s="44"/>
      <c r="C67" s="37"/>
      <c r="D67" s="4">
        <f t="shared" si="5"/>
        <v>8680366.61</v>
      </c>
      <c r="E67" s="4">
        <v>1598985</v>
      </c>
      <c r="F67" s="52">
        <v>1577273</v>
      </c>
      <c r="G67" s="83">
        <v>1296560.61</v>
      </c>
      <c r="H67" s="83">
        <v>1402516</v>
      </c>
      <c r="I67" s="83">
        <v>1402516</v>
      </c>
      <c r="J67" s="83">
        <v>1402516</v>
      </c>
      <c r="K67" s="12"/>
    </row>
    <row r="68" spans="1:11" ht="15" customHeight="1">
      <c r="A68" s="21" t="s">
        <v>81</v>
      </c>
      <c r="B68" s="45"/>
      <c r="C68" s="38"/>
      <c r="D68" s="4">
        <f t="shared" si="5"/>
        <v>7710828</v>
      </c>
      <c r="E68" s="4">
        <v>1186976</v>
      </c>
      <c r="F68" s="52">
        <v>1306895</v>
      </c>
      <c r="G68" s="83">
        <v>1158434</v>
      </c>
      <c r="H68" s="83">
        <v>1352841</v>
      </c>
      <c r="I68" s="83">
        <v>1352841</v>
      </c>
      <c r="J68" s="83">
        <v>1352841</v>
      </c>
      <c r="K68" s="12"/>
    </row>
    <row r="69" spans="1:11" ht="51.75" customHeight="1">
      <c r="A69" s="42" t="s">
        <v>165</v>
      </c>
      <c r="B69" s="43" t="s">
        <v>3</v>
      </c>
      <c r="C69" s="27" t="s">
        <v>10</v>
      </c>
      <c r="D69" s="7">
        <f>E69+F69+G69+H69+I69</f>
        <v>1573034</v>
      </c>
      <c r="E69" s="4"/>
      <c r="F69" s="52"/>
      <c r="G69" s="93">
        <v>1573034</v>
      </c>
      <c r="H69" s="83"/>
      <c r="I69" s="83"/>
      <c r="J69" s="19"/>
      <c r="K69" s="12"/>
    </row>
    <row r="70" spans="1:11" ht="66" customHeight="1">
      <c r="A70" s="42" t="s">
        <v>159</v>
      </c>
      <c r="B70" s="43" t="s">
        <v>3</v>
      </c>
      <c r="C70" s="27" t="s">
        <v>1</v>
      </c>
      <c r="D70" s="7">
        <f>E70+F70+G70+H70+I70</f>
        <v>82791.26</v>
      </c>
      <c r="E70" s="4"/>
      <c r="F70" s="52"/>
      <c r="G70" s="93">
        <v>82791.26</v>
      </c>
      <c r="H70" s="83"/>
      <c r="I70" s="83"/>
      <c r="J70" s="19"/>
      <c r="K70" s="12"/>
    </row>
    <row r="71" spans="1:11" ht="43.5" customHeight="1">
      <c r="A71" s="29" t="s">
        <v>41</v>
      </c>
      <c r="B71" s="43" t="s">
        <v>3</v>
      </c>
      <c r="C71" s="27" t="s">
        <v>1</v>
      </c>
      <c r="D71" s="7">
        <f>E71+F71+G71+H71+I71+J71</f>
        <v>357012361.72</v>
      </c>
      <c r="E71" s="7">
        <f aca="true" t="shared" si="7" ref="E71:J71">E72+E73+E74+E75+E76+++E77+E78+E79+E80+E81+E82+E85+E83+E84</f>
        <v>43625245.35</v>
      </c>
      <c r="F71" s="7">
        <f t="shared" si="7"/>
        <v>48158948.519999996</v>
      </c>
      <c r="G71" s="5">
        <f t="shared" si="7"/>
        <v>81285641.97</v>
      </c>
      <c r="H71" s="5">
        <f t="shared" si="7"/>
        <v>60547757.12</v>
      </c>
      <c r="I71" s="5">
        <f t="shared" si="7"/>
        <v>61269806.879999995</v>
      </c>
      <c r="J71" s="5">
        <f t="shared" si="7"/>
        <v>62124961.879999995</v>
      </c>
      <c r="K71" s="12"/>
    </row>
    <row r="72" spans="1:11" ht="15.75" customHeight="1">
      <c r="A72" s="21" t="s">
        <v>24</v>
      </c>
      <c r="B72" s="44"/>
      <c r="C72" s="37"/>
      <c r="D72" s="4">
        <f>E72+F72+G72+H72+I72+J72</f>
        <v>29845520.910000004</v>
      </c>
      <c r="E72" s="4">
        <v>3639920</v>
      </c>
      <c r="F72" s="4">
        <v>4103029.43</v>
      </c>
      <c r="G72" s="4">
        <v>6741691.37</v>
      </c>
      <c r="H72" s="4">
        <v>4988334.37</v>
      </c>
      <c r="I72" s="4">
        <v>5148200.37</v>
      </c>
      <c r="J72" s="4">
        <v>5224345.37</v>
      </c>
      <c r="K72" s="12"/>
    </row>
    <row r="73" spans="1:11" ht="15.75" customHeight="1">
      <c r="A73" s="21" t="s">
        <v>15</v>
      </c>
      <c r="B73" s="44"/>
      <c r="C73" s="37"/>
      <c r="D73" s="4">
        <f aca="true" t="shared" si="8" ref="D73:D85">E73+F73+G73+H73+I73+J73</f>
        <v>25717507.28</v>
      </c>
      <c r="E73" s="4">
        <v>2486238</v>
      </c>
      <c r="F73" s="4">
        <v>3135860.08</v>
      </c>
      <c r="G73" s="4">
        <v>6946267.05</v>
      </c>
      <c r="H73" s="4">
        <v>4327971.05</v>
      </c>
      <c r="I73" s="4">
        <v>4385767.05</v>
      </c>
      <c r="J73" s="4">
        <v>4435404.05</v>
      </c>
      <c r="K73" s="10"/>
    </row>
    <row r="74" spans="1:11" ht="15.75" customHeight="1">
      <c r="A74" s="21" t="s">
        <v>16</v>
      </c>
      <c r="B74" s="44"/>
      <c r="C74" s="37"/>
      <c r="D74" s="4">
        <f t="shared" si="8"/>
        <v>33632804.93</v>
      </c>
      <c r="E74" s="4">
        <v>4345757</v>
      </c>
      <c r="F74" s="4">
        <v>4386270.93</v>
      </c>
      <c r="G74" s="4">
        <v>6143672</v>
      </c>
      <c r="H74" s="4">
        <v>6093490</v>
      </c>
      <c r="I74" s="4">
        <v>6301491</v>
      </c>
      <c r="J74" s="4">
        <v>6362124</v>
      </c>
      <c r="K74" s="12"/>
    </row>
    <row r="75" spans="1:11" ht="15.75" customHeight="1">
      <c r="A75" s="21" t="s">
        <v>17</v>
      </c>
      <c r="B75" s="44"/>
      <c r="C75" s="37"/>
      <c r="D75" s="4">
        <f t="shared" si="8"/>
        <v>21668783.2</v>
      </c>
      <c r="E75" s="4">
        <v>2679475.93</v>
      </c>
      <c r="F75" s="4">
        <v>3218127.27</v>
      </c>
      <c r="G75" s="4">
        <v>4499098</v>
      </c>
      <c r="H75" s="4">
        <v>3752185</v>
      </c>
      <c r="I75" s="4">
        <v>3736762</v>
      </c>
      <c r="J75" s="4">
        <v>3783135</v>
      </c>
      <c r="K75" s="12"/>
    </row>
    <row r="76" spans="1:11" ht="15.75" customHeight="1">
      <c r="A76" s="21" t="s">
        <v>18</v>
      </c>
      <c r="B76" s="44"/>
      <c r="C76" s="37"/>
      <c r="D76" s="4">
        <f t="shared" si="8"/>
        <v>20739948.48</v>
      </c>
      <c r="E76" s="4">
        <v>2360973</v>
      </c>
      <c r="F76" s="4">
        <v>2636619.48</v>
      </c>
      <c r="G76" s="4">
        <v>4448341</v>
      </c>
      <c r="H76" s="4">
        <v>3682924</v>
      </c>
      <c r="I76" s="4">
        <v>3783445</v>
      </c>
      <c r="J76" s="4">
        <v>3827646</v>
      </c>
      <c r="K76" s="12"/>
    </row>
    <row r="77" spans="1:11" ht="15.75" customHeight="1">
      <c r="A77" s="21" t="s">
        <v>25</v>
      </c>
      <c r="B77" s="44"/>
      <c r="C77" s="37"/>
      <c r="D77" s="4">
        <f t="shared" si="8"/>
        <v>25345155.94</v>
      </c>
      <c r="E77" s="4">
        <v>2994376</v>
      </c>
      <c r="F77" s="4">
        <v>3155565.06</v>
      </c>
      <c r="G77" s="4">
        <v>5836549.13</v>
      </c>
      <c r="H77" s="4">
        <v>4353118.61</v>
      </c>
      <c r="I77" s="4">
        <v>4467175.07</v>
      </c>
      <c r="J77" s="4">
        <v>4538372.07</v>
      </c>
      <c r="K77" s="12"/>
    </row>
    <row r="78" spans="1:11" ht="15.75" customHeight="1">
      <c r="A78" s="21" t="s">
        <v>21</v>
      </c>
      <c r="B78" s="44"/>
      <c r="C78" s="37"/>
      <c r="D78" s="4">
        <f t="shared" si="8"/>
        <v>43149228.84</v>
      </c>
      <c r="E78" s="4">
        <v>5048431.93</v>
      </c>
      <c r="F78" s="4">
        <v>5966988.74</v>
      </c>
      <c r="G78" s="4">
        <v>10113785.82</v>
      </c>
      <c r="H78" s="4">
        <v>7182861.45</v>
      </c>
      <c r="I78" s="4">
        <v>7354634.45</v>
      </c>
      <c r="J78" s="4">
        <v>7482526.45</v>
      </c>
      <c r="K78" s="12"/>
    </row>
    <row r="79" spans="1:11" ht="15.75" customHeight="1">
      <c r="A79" s="21" t="s">
        <v>22</v>
      </c>
      <c r="B79" s="44"/>
      <c r="C79" s="37"/>
      <c r="D79" s="4">
        <f t="shared" si="8"/>
        <v>24720268.47</v>
      </c>
      <c r="E79" s="4">
        <v>2655790</v>
      </c>
      <c r="F79" s="4">
        <v>3415020.41</v>
      </c>
      <c r="G79" s="4">
        <v>5298040.09</v>
      </c>
      <c r="H79" s="4">
        <v>4346833.79</v>
      </c>
      <c r="I79" s="4">
        <v>4476207.09</v>
      </c>
      <c r="J79" s="4">
        <v>4528377.09</v>
      </c>
      <c r="K79" s="12"/>
    </row>
    <row r="80" spans="1:11" ht="15.75" customHeight="1">
      <c r="A80" s="21" t="s">
        <v>23</v>
      </c>
      <c r="B80" s="44"/>
      <c r="C80" s="37"/>
      <c r="D80" s="4">
        <f t="shared" si="8"/>
        <v>57509308.769999996</v>
      </c>
      <c r="E80" s="4">
        <v>6036528</v>
      </c>
      <c r="F80" s="4">
        <v>6799207.77</v>
      </c>
      <c r="G80" s="6">
        <v>16382191</v>
      </c>
      <c r="H80" s="4">
        <v>9720934</v>
      </c>
      <c r="I80" s="4">
        <v>9224059</v>
      </c>
      <c r="J80" s="6">
        <v>9346389</v>
      </c>
      <c r="K80" s="51"/>
    </row>
    <row r="81" spans="1:11" ht="15.75" customHeight="1">
      <c r="A81" s="21" t="s">
        <v>19</v>
      </c>
      <c r="B81" s="44"/>
      <c r="C81" s="37"/>
      <c r="D81" s="4">
        <f t="shared" si="8"/>
        <v>18392688.44</v>
      </c>
      <c r="E81" s="4">
        <v>2669385</v>
      </c>
      <c r="F81" s="4">
        <v>2773364.6</v>
      </c>
      <c r="G81" s="4">
        <v>3706930.69</v>
      </c>
      <c r="H81" s="4">
        <v>3039491.05</v>
      </c>
      <c r="I81" s="4">
        <v>3077977.05</v>
      </c>
      <c r="J81" s="4">
        <v>3125540.05</v>
      </c>
      <c r="K81" s="51"/>
    </row>
    <row r="82" spans="1:11" ht="15.75" customHeight="1">
      <c r="A82" s="21" t="s">
        <v>20</v>
      </c>
      <c r="B82" s="44"/>
      <c r="C82" s="37"/>
      <c r="D82" s="4">
        <f t="shared" si="8"/>
        <v>33194599.36</v>
      </c>
      <c r="E82" s="4">
        <v>4762050</v>
      </c>
      <c r="F82" s="4">
        <v>4902420.62</v>
      </c>
      <c r="G82" s="4">
        <v>7148581.74</v>
      </c>
      <c r="H82" s="4">
        <v>5322976</v>
      </c>
      <c r="I82" s="4">
        <v>5487956</v>
      </c>
      <c r="J82" s="4">
        <v>5570615</v>
      </c>
      <c r="K82" s="13"/>
    </row>
    <row r="83" spans="1:11" ht="15.75" customHeight="1">
      <c r="A83" s="21" t="s">
        <v>51</v>
      </c>
      <c r="B83" s="44"/>
      <c r="C83" s="37"/>
      <c r="D83" s="4">
        <f t="shared" si="8"/>
        <v>21921124.380000003</v>
      </c>
      <c r="E83" s="4">
        <v>3221552.72</v>
      </c>
      <c r="F83" s="6">
        <v>3215819.18</v>
      </c>
      <c r="G83" s="6">
        <v>4020494.08</v>
      </c>
      <c r="H83" s="4">
        <v>3736637.8</v>
      </c>
      <c r="I83" s="4">
        <v>3826132.8</v>
      </c>
      <c r="J83" s="6">
        <v>3900487.8</v>
      </c>
      <c r="K83" s="51"/>
    </row>
    <row r="84" spans="1:11" ht="15.75" customHeight="1">
      <c r="A84" s="21" t="s">
        <v>55</v>
      </c>
      <c r="B84" s="44"/>
      <c r="C84" s="37"/>
      <c r="D84" s="4">
        <f t="shared" si="8"/>
        <v>583929.99</v>
      </c>
      <c r="E84" s="4">
        <v>366773.68</v>
      </c>
      <c r="F84" s="6">
        <v>217156.31</v>
      </c>
      <c r="G84" s="4"/>
      <c r="H84" s="4"/>
      <c r="I84" s="18"/>
      <c r="J84" s="18"/>
      <c r="K84" s="13"/>
    </row>
    <row r="85" spans="1:10" ht="15" customHeight="1">
      <c r="A85" s="21" t="s">
        <v>82</v>
      </c>
      <c r="B85" s="45"/>
      <c r="C85" s="38"/>
      <c r="D85" s="4">
        <f t="shared" si="8"/>
        <v>591492.73</v>
      </c>
      <c r="E85" s="4">
        <v>357994.09</v>
      </c>
      <c r="F85" s="6">
        <v>233498.64</v>
      </c>
      <c r="G85" s="4"/>
      <c r="H85" s="4"/>
      <c r="I85" s="18"/>
      <c r="J85" s="18"/>
    </row>
    <row r="86" spans="1:10" ht="117.75" customHeight="1">
      <c r="A86" s="28" t="s">
        <v>43</v>
      </c>
      <c r="B86" s="43" t="s">
        <v>3</v>
      </c>
      <c r="C86" s="27" t="s">
        <v>10</v>
      </c>
      <c r="D86" s="7">
        <f>E86+F86+G86+H86+I86+J86</f>
        <v>1195985208</v>
      </c>
      <c r="E86" s="7">
        <f aca="true" t="shared" si="9" ref="E86:J86">E87+E88+E89+E90+E91+E92+E93+E94+E95+E96+E97+E98+E99+E100</f>
        <v>182187153</v>
      </c>
      <c r="F86" s="7">
        <f t="shared" si="9"/>
        <v>182314428</v>
      </c>
      <c r="G86" s="5">
        <f t="shared" si="9"/>
        <v>189655005</v>
      </c>
      <c r="H86" s="5">
        <f t="shared" si="9"/>
        <v>213942874</v>
      </c>
      <c r="I86" s="5">
        <f t="shared" si="9"/>
        <v>213942874</v>
      </c>
      <c r="J86" s="5">
        <f t="shared" si="9"/>
        <v>213942874</v>
      </c>
    </row>
    <row r="87" spans="1:10" ht="15" customHeight="1">
      <c r="A87" s="102" t="s">
        <v>54</v>
      </c>
      <c r="B87" s="44"/>
      <c r="C87" s="37"/>
      <c r="D87" s="8">
        <f>E87+F87+G87+H87+I87+J87</f>
        <v>141529287</v>
      </c>
      <c r="E87" s="8">
        <v>24247670</v>
      </c>
      <c r="F87" s="8">
        <v>23474325</v>
      </c>
      <c r="G87" s="84">
        <v>22564930</v>
      </c>
      <c r="H87" s="84">
        <v>23747454</v>
      </c>
      <c r="I87" s="84">
        <v>23747454</v>
      </c>
      <c r="J87" s="84">
        <v>23747454</v>
      </c>
    </row>
    <row r="88" spans="1:10" ht="15" customHeight="1">
      <c r="A88" s="103" t="s">
        <v>15</v>
      </c>
      <c r="B88" s="44"/>
      <c r="C88" s="37"/>
      <c r="D88" s="8">
        <f aca="true" t="shared" si="10" ref="D88:D100">E88+F88+G88+H88+I88+J88</f>
        <v>115941400.27</v>
      </c>
      <c r="E88" s="8">
        <v>16697890</v>
      </c>
      <c r="F88" s="8">
        <v>16763134.27</v>
      </c>
      <c r="G88" s="83">
        <v>18396419</v>
      </c>
      <c r="H88" s="83">
        <v>21361319</v>
      </c>
      <c r="I88" s="83">
        <v>21361319</v>
      </c>
      <c r="J88" s="83">
        <v>21361319</v>
      </c>
    </row>
    <row r="89" spans="1:10" ht="15" customHeight="1">
      <c r="A89" s="102" t="s">
        <v>16</v>
      </c>
      <c r="B89" s="44"/>
      <c r="C89" s="37"/>
      <c r="D89" s="8">
        <f t="shared" si="10"/>
        <v>169744420</v>
      </c>
      <c r="E89" s="8">
        <v>23258150</v>
      </c>
      <c r="F89" s="8">
        <v>24318769</v>
      </c>
      <c r="G89" s="83">
        <v>27218461</v>
      </c>
      <c r="H89" s="83">
        <v>31649680</v>
      </c>
      <c r="I89" s="83">
        <v>31649680</v>
      </c>
      <c r="J89" s="83">
        <v>31649680</v>
      </c>
    </row>
    <row r="90" spans="1:10" ht="15" customHeight="1">
      <c r="A90" s="102" t="s">
        <v>17</v>
      </c>
      <c r="B90" s="44"/>
      <c r="C90" s="37"/>
      <c r="D90" s="8">
        <f t="shared" si="10"/>
        <v>86977939</v>
      </c>
      <c r="E90" s="8">
        <v>12993960</v>
      </c>
      <c r="F90" s="8">
        <v>12986606</v>
      </c>
      <c r="G90" s="83">
        <v>13960556</v>
      </c>
      <c r="H90" s="83">
        <v>15678939</v>
      </c>
      <c r="I90" s="83">
        <v>15678939</v>
      </c>
      <c r="J90" s="83">
        <v>15678939</v>
      </c>
    </row>
    <row r="91" spans="1:10" ht="15" customHeight="1">
      <c r="A91" s="102" t="s">
        <v>18</v>
      </c>
      <c r="B91" s="44"/>
      <c r="C91" s="37"/>
      <c r="D91" s="8">
        <f t="shared" si="10"/>
        <v>50485831.519999996</v>
      </c>
      <c r="E91" s="8">
        <v>7941260</v>
      </c>
      <c r="F91" s="8">
        <v>7663787.52</v>
      </c>
      <c r="G91" s="83">
        <v>7941330</v>
      </c>
      <c r="H91" s="83">
        <v>8979818</v>
      </c>
      <c r="I91" s="83">
        <v>8979818</v>
      </c>
      <c r="J91" s="83">
        <v>8979818</v>
      </c>
    </row>
    <row r="92" spans="1:10" ht="15" customHeight="1">
      <c r="A92" s="102" t="s">
        <v>25</v>
      </c>
      <c r="B92" s="44"/>
      <c r="C92" s="37"/>
      <c r="D92" s="8">
        <f t="shared" si="10"/>
        <v>62957406</v>
      </c>
      <c r="E92" s="8">
        <v>10152650</v>
      </c>
      <c r="F92" s="8">
        <v>9832185</v>
      </c>
      <c r="G92" s="83">
        <v>10008652</v>
      </c>
      <c r="H92" s="83">
        <v>10987973</v>
      </c>
      <c r="I92" s="83">
        <v>10987973</v>
      </c>
      <c r="J92" s="83">
        <v>10987973</v>
      </c>
    </row>
    <row r="93" spans="1:10" ht="15" customHeight="1">
      <c r="A93" s="102" t="s">
        <v>21</v>
      </c>
      <c r="B93" s="44"/>
      <c r="C93" s="37"/>
      <c r="D93" s="8">
        <f t="shared" si="10"/>
        <v>93431319</v>
      </c>
      <c r="E93" s="8">
        <v>15544130</v>
      </c>
      <c r="F93" s="8">
        <v>14982489</v>
      </c>
      <c r="G93" s="83">
        <v>15090400</v>
      </c>
      <c r="H93" s="83">
        <v>15938100</v>
      </c>
      <c r="I93" s="83">
        <v>15938100</v>
      </c>
      <c r="J93" s="83">
        <v>15938100</v>
      </c>
    </row>
    <row r="94" spans="1:10" ht="15" customHeight="1">
      <c r="A94" s="102" t="s">
        <v>22</v>
      </c>
      <c r="B94" s="44"/>
      <c r="C94" s="37"/>
      <c r="D94" s="8">
        <f t="shared" si="10"/>
        <v>103833823</v>
      </c>
      <c r="E94" s="8">
        <v>14613210</v>
      </c>
      <c r="F94" s="8">
        <v>15459854</v>
      </c>
      <c r="G94" s="83">
        <v>16833566</v>
      </c>
      <c r="H94" s="83">
        <v>18975731</v>
      </c>
      <c r="I94" s="83">
        <v>18975731</v>
      </c>
      <c r="J94" s="83">
        <v>18975731</v>
      </c>
    </row>
    <row r="95" spans="1:10" ht="15" customHeight="1">
      <c r="A95" s="103" t="s">
        <v>23</v>
      </c>
      <c r="B95" s="44"/>
      <c r="C95" s="37"/>
      <c r="D95" s="8">
        <f t="shared" si="10"/>
        <v>207890931.78</v>
      </c>
      <c r="E95" s="8">
        <v>31039330</v>
      </c>
      <c r="F95" s="8">
        <v>32875032.78</v>
      </c>
      <c r="G95" s="83">
        <v>32572007</v>
      </c>
      <c r="H95" s="83">
        <v>37134854</v>
      </c>
      <c r="I95" s="83">
        <v>37134854</v>
      </c>
      <c r="J95" s="83">
        <v>37134854</v>
      </c>
    </row>
    <row r="96" spans="1:10" ht="15" customHeight="1">
      <c r="A96" s="102" t="s">
        <v>19</v>
      </c>
      <c r="B96" s="44"/>
      <c r="C96" s="37"/>
      <c r="D96" s="8">
        <f t="shared" si="10"/>
        <v>38500889</v>
      </c>
      <c r="E96" s="8">
        <v>6225000</v>
      </c>
      <c r="F96" s="8">
        <v>6032592</v>
      </c>
      <c r="G96" s="84">
        <v>6046682</v>
      </c>
      <c r="H96" s="84">
        <v>6732205</v>
      </c>
      <c r="I96" s="84">
        <v>6732205</v>
      </c>
      <c r="J96" s="84">
        <v>6732205</v>
      </c>
    </row>
    <row r="97" spans="1:10" ht="15" customHeight="1">
      <c r="A97" s="102" t="s">
        <v>20</v>
      </c>
      <c r="B97" s="44"/>
      <c r="C97" s="37"/>
      <c r="D97" s="8">
        <f t="shared" si="10"/>
        <v>99988421</v>
      </c>
      <c r="E97" s="8">
        <v>14618633</v>
      </c>
      <c r="F97" s="8">
        <v>13662197</v>
      </c>
      <c r="G97" s="84">
        <v>15386398</v>
      </c>
      <c r="H97" s="83">
        <v>18773731</v>
      </c>
      <c r="I97" s="83">
        <v>18773731</v>
      </c>
      <c r="J97" s="83">
        <v>18773731</v>
      </c>
    </row>
    <row r="98" spans="1:10" ht="15" customHeight="1">
      <c r="A98" s="102" t="s">
        <v>51</v>
      </c>
      <c r="B98" s="44"/>
      <c r="C98" s="37"/>
      <c r="D98" s="8">
        <f t="shared" si="10"/>
        <v>20453234.71</v>
      </c>
      <c r="E98" s="8">
        <v>2300490</v>
      </c>
      <c r="F98" s="8">
        <v>2567930.71</v>
      </c>
      <c r="G98" s="83">
        <v>3635604</v>
      </c>
      <c r="H98" s="83">
        <v>3983070</v>
      </c>
      <c r="I98" s="83">
        <v>3983070</v>
      </c>
      <c r="J98" s="83">
        <v>3983070</v>
      </c>
    </row>
    <row r="99" spans="1:10" ht="15" customHeight="1">
      <c r="A99" s="102" t="s">
        <v>55</v>
      </c>
      <c r="B99" s="44"/>
      <c r="C99" s="37"/>
      <c r="D99" s="8">
        <f t="shared" si="10"/>
        <v>2228016.25</v>
      </c>
      <c r="E99" s="8">
        <v>1331520</v>
      </c>
      <c r="F99" s="8">
        <v>896496.25</v>
      </c>
      <c r="G99" s="4"/>
      <c r="H99" s="4"/>
      <c r="I99" s="18"/>
      <c r="J99" s="20"/>
    </row>
    <row r="100" spans="1:10" ht="15" customHeight="1">
      <c r="A100" s="102" t="s">
        <v>56</v>
      </c>
      <c r="B100" s="45"/>
      <c r="C100" s="38"/>
      <c r="D100" s="8">
        <f t="shared" si="10"/>
        <v>2022289.47</v>
      </c>
      <c r="E100" s="8">
        <v>1223260</v>
      </c>
      <c r="F100" s="8">
        <v>799029.47</v>
      </c>
      <c r="G100" s="4"/>
      <c r="H100" s="4"/>
      <c r="I100" s="18"/>
      <c r="J100" s="20"/>
    </row>
    <row r="101" spans="1:10" ht="35.25" customHeight="1">
      <c r="A101" s="29" t="s">
        <v>6</v>
      </c>
      <c r="B101" s="43" t="s">
        <v>3</v>
      </c>
      <c r="C101" s="27" t="s">
        <v>1</v>
      </c>
      <c r="D101" s="7">
        <f aca="true" t="shared" si="11" ref="D101:D106">E101+F101+G101+H101+I101+J101</f>
        <v>335239876.19</v>
      </c>
      <c r="E101" s="9">
        <f aca="true" t="shared" si="12" ref="E101:J101">E103+E104+E105+E102</f>
        <v>47776714.29</v>
      </c>
      <c r="F101" s="9">
        <f t="shared" si="12"/>
        <v>50187222.5</v>
      </c>
      <c r="G101" s="64">
        <f t="shared" si="12"/>
        <v>55687693.99</v>
      </c>
      <c r="H101" s="64">
        <f t="shared" si="12"/>
        <v>62147097.51</v>
      </c>
      <c r="I101" s="64">
        <f t="shared" si="12"/>
        <v>59543938.45</v>
      </c>
      <c r="J101" s="64">
        <f t="shared" si="12"/>
        <v>59897209.45</v>
      </c>
    </row>
    <row r="102" spans="1:11" ht="15" customHeight="1">
      <c r="A102" s="29" t="s">
        <v>83</v>
      </c>
      <c r="B102" s="44"/>
      <c r="C102" s="37"/>
      <c r="D102" s="4">
        <f t="shared" si="11"/>
        <v>33662681.15</v>
      </c>
      <c r="E102" s="31">
        <v>4412143</v>
      </c>
      <c r="F102" s="31">
        <v>4515150.03</v>
      </c>
      <c r="G102" s="6">
        <v>5518492.63</v>
      </c>
      <c r="H102" s="6">
        <v>6401693.87</v>
      </c>
      <c r="I102" s="6">
        <v>6398805.81</v>
      </c>
      <c r="J102" s="6">
        <v>6416395.81</v>
      </c>
      <c r="K102" s="40"/>
    </row>
    <row r="103" spans="1:10" ht="15" customHeight="1">
      <c r="A103" s="21" t="s">
        <v>84</v>
      </c>
      <c r="B103" s="44"/>
      <c r="C103" s="37"/>
      <c r="D103" s="4">
        <f t="shared" si="11"/>
        <v>17608815.080000002</v>
      </c>
      <c r="E103" s="4">
        <v>2405826</v>
      </c>
      <c r="F103" s="4">
        <v>2328313.65</v>
      </c>
      <c r="G103" s="6">
        <v>3420827.26</v>
      </c>
      <c r="H103" s="6">
        <v>3143413.39</v>
      </c>
      <c r="I103" s="6">
        <v>3149947.39</v>
      </c>
      <c r="J103" s="4">
        <v>3160487.39</v>
      </c>
    </row>
    <row r="104" spans="1:10" ht="25.5" customHeight="1">
      <c r="A104" s="21" t="s">
        <v>26</v>
      </c>
      <c r="B104" s="44"/>
      <c r="C104" s="37"/>
      <c r="D104" s="4">
        <f t="shared" si="11"/>
        <v>114839114.53</v>
      </c>
      <c r="E104" s="4">
        <v>16279369.14</v>
      </c>
      <c r="F104" s="4">
        <v>17809851.81</v>
      </c>
      <c r="G104" s="6">
        <v>18683384.57</v>
      </c>
      <c r="H104" s="4">
        <v>22532465.67</v>
      </c>
      <c r="I104" s="4">
        <v>19714338.67</v>
      </c>
      <c r="J104" s="6">
        <v>19819704.67</v>
      </c>
    </row>
    <row r="105" spans="1:10" ht="25.5" customHeight="1">
      <c r="A105" s="21" t="s">
        <v>27</v>
      </c>
      <c r="B105" s="45"/>
      <c r="C105" s="38"/>
      <c r="D105" s="4">
        <f t="shared" si="11"/>
        <v>169129265.43</v>
      </c>
      <c r="E105" s="4">
        <v>24679376.15</v>
      </c>
      <c r="F105" s="6">
        <v>25533907.01</v>
      </c>
      <c r="G105" s="6">
        <v>28064989.53</v>
      </c>
      <c r="H105" s="6">
        <v>30069524.58</v>
      </c>
      <c r="I105" s="6">
        <v>30280846.58</v>
      </c>
      <c r="J105" s="6">
        <v>30500621.58</v>
      </c>
    </row>
    <row r="106" spans="1:10" ht="84" customHeight="1">
      <c r="A106" s="30" t="s">
        <v>44</v>
      </c>
      <c r="B106" s="43" t="s">
        <v>3</v>
      </c>
      <c r="C106" s="27" t="s">
        <v>10</v>
      </c>
      <c r="D106" s="7">
        <f t="shared" si="11"/>
        <v>6798949</v>
      </c>
      <c r="E106" s="7">
        <f>E107+E108+E110+E111+E112+E113</f>
        <v>961849</v>
      </c>
      <c r="F106" s="7">
        <f>F107+F108+F110+F111+F112+F113</f>
        <v>910800</v>
      </c>
      <c r="G106" s="64">
        <f>G107+G108+G110+G111+G112+G113+G109</f>
        <v>977100</v>
      </c>
      <c r="H106" s="5">
        <f>H107+H108+H109+H112+H113</f>
        <v>1316400</v>
      </c>
      <c r="I106" s="5">
        <f>I107+I108+I109+I112+I113</f>
        <v>1316400</v>
      </c>
      <c r="J106" s="5">
        <f>J107+J108+J109+J112+J113</f>
        <v>1316400</v>
      </c>
    </row>
    <row r="107" spans="1:10" ht="12.75">
      <c r="A107" s="21" t="s">
        <v>68</v>
      </c>
      <c r="B107" s="44"/>
      <c r="C107" s="63"/>
      <c r="D107" s="4">
        <f aca="true" t="shared" si="13" ref="D107:D113">E107+F107+G107+H107+I107+J107</f>
        <v>311014</v>
      </c>
      <c r="E107" s="4">
        <v>48100</v>
      </c>
      <c r="F107" s="4">
        <v>51714</v>
      </c>
      <c r="G107" s="6">
        <v>52800</v>
      </c>
      <c r="H107" s="4">
        <v>52800</v>
      </c>
      <c r="I107" s="4">
        <v>52800</v>
      </c>
      <c r="J107" s="4">
        <v>52800</v>
      </c>
    </row>
    <row r="108" spans="1:10" ht="12.75">
      <c r="A108" s="21" t="s">
        <v>72</v>
      </c>
      <c r="B108" s="44"/>
      <c r="C108" s="37"/>
      <c r="D108" s="4">
        <f t="shared" si="13"/>
        <v>400900</v>
      </c>
      <c r="E108" s="4">
        <v>70900</v>
      </c>
      <c r="F108" s="4">
        <v>66000</v>
      </c>
      <c r="G108" s="6">
        <v>66000</v>
      </c>
      <c r="H108" s="4">
        <v>66000</v>
      </c>
      <c r="I108" s="4">
        <v>66000</v>
      </c>
      <c r="J108" s="4">
        <v>66000</v>
      </c>
    </row>
    <row r="109" spans="1:10" ht="12.75">
      <c r="A109" s="3" t="s">
        <v>161</v>
      </c>
      <c r="B109" s="44"/>
      <c r="C109" s="37"/>
      <c r="D109" s="4">
        <f t="shared" si="13"/>
        <v>1619800</v>
      </c>
      <c r="E109" s="4"/>
      <c r="F109" s="4"/>
      <c r="G109" s="6">
        <v>151000</v>
      </c>
      <c r="H109" s="4">
        <v>489600</v>
      </c>
      <c r="I109" s="4">
        <v>489600</v>
      </c>
      <c r="J109" s="4">
        <v>489600</v>
      </c>
    </row>
    <row r="110" spans="1:10" ht="12.75">
      <c r="A110" s="102" t="s">
        <v>55</v>
      </c>
      <c r="B110" s="44"/>
      <c r="C110" s="37"/>
      <c r="D110" s="4">
        <f t="shared" si="13"/>
        <v>95000</v>
      </c>
      <c r="E110" s="4">
        <v>49400</v>
      </c>
      <c r="F110" s="4">
        <v>45600</v>
      </c>
      <c r="G110" s="4"/>
      <c r="H110" s="4"/>
      <c r="I110" s="4"/>
      <c r="J110" s="4"/>
    </row>
    <row r="111" spans="1:10" ht="12.75">
      <c r="A111" s="102" t="s">
        <v>56</v>
      </c>
      <c r="B111" s="44"/>
      <c r="C111" s="37"/>
      <c r="D111" s="4">
        <f t="shared" si="13"/>
        <v>144086</v>
      </c>
      <c r="E111" s="4">
        <v>80600</v>
      </c>
      <c r="F111" s="4">
        <v>63486</v>
      </c>
      <c r="G111" s="4"/>
      <c r="H111" s="4"/>
      <c r="I111" s="4"/>
      <c r="J111" s="4"/>
    </row>
    <row r="112" spans="1:10" ht="12.75">
      <c r="A112" s="102" t="s">
        <v>20</v>
      </c>
      <c r="B112" s="44"/>
      <c r="C112" s="37"/>
      <c r="D112" s="4">
        <f t="shared" si="13"/>
        <v>2487000</v>
      </c>
      <c r="E112" s="4">
        <v>306700</v>
      </c>
      <c r="F112" s="4">
        <v>400800</v>
      </c>
      <c r="G112" s="4">
        <v>447500</v>
      </c>
      <c r="H112" s="4">
        <v>444000</v>
      </c>
      <c r="I112" s="4">
        <v>444000</v>
      </c>
      <c r="J112" s="4">
        <v>444000</v>
      </c>
    </row>
    <row r="113" spans="1:10" ht="12.75">
      <c r="A113" s="102" t="s">
        <v>19</v>
      </c>
      <c r="B113" s="45"/>
      <c r="C113" s="37"/>
      <c r="D113" s="4">
        <f t="shared" si="13"/>
        <v>1741149</v>
      </c>
      <c r="E113" s="4">
        <v>406149</v>
      </c>
      <c r="F113" s="4">
        <v>283200</v>
      </c>
      <c r="G113" s="4">
        <v>259800</v>
      </c>
      <c r="H113" s="4">
        <v>264000</v>
      </c>
      <c r="I113" s="4">
        <v>264000</v>
      </c>
      <c r="J113" s="4">
        <v>264000</v>
      </c>
    </row>
    <row r="114" spans="1:10" ht="21" customHeight="1">
      <c r="A114" s="90" t="s">
        <v>163</v>
      </c>
      <c r="B114" s="108" t="s">
        <v>3</v>
      </c>
      <c r="C114" s="1" t="s">
        <v>1</v>
      </c>
      <c r="D114" s="7">
        <f aca="true" t="shared" si="14" ref="D114:D120">E114+F114+G114+H114+I114+J114</f>
        <v>225099560.82</v>
      </c>
      <c r="E114" s="7">
        <f>E117+E119+E120</f>
        <v>31231358.509999998</v>
      </c>
      <c r="F114" s="7">
        <f>F117+F119+F120</f>
        <v>35407574.23</v>
      </c>
      <c r="G114" s="7">
        <f>G117+G119+G120+G118</f>
        <v>35672821.63</v>
      </c>
      <c r="H114" s="7">
        <f>H117+H119+H120+H118</f>
        <v>40440329.13</v>
      </c>
      <c r="I114" s="7">
        <f>I117+I119+I120+I118</f>
        <v>41046017.01</v>
      </c>
      <c r="J114" s="7">
        <f>J117+J119+J120+J118</f>
        <v>41301460.31</v>
      </c>
    </row>
    <row r="115" spans="1:10" ht="19.5" customHeight="1">
      <c r="A115" s="92" t="s">
        <v>164</v>
      </c>
      <c r="B115" s="110"/>
      <c r="C115" s="1" t="s">
        <v>10</v>
      </c>
      <c r="D115" s="7">
        <f t="shared" si="14"/>
        <v>47446192</v>
      </c>
      <c r="E115" s="7">
        <f>E124+E121</f>
        <v>11023546.999999998</v>
      </c>
      <c r="F115" s="7">
        <f>F124</f>
        <v>6650028.000000001</v>
      </c>
      <c r="G115" s="7">
        <f>G124</f>
        <v>6802313</v>
      </c>
      <c r="H115" s="7">
        <f>H124</f>
        <v>7656768</v>
      </c>
      <c r="I115" s="7">
        <f>I124</f>
        <v>7656768</v>
      </c>
      <c r="J115" s="7">
        <f>J124</f>
        <v>7656768</v>
      </c>
    </row>
    <row r="116" spans="1:10" ht="19.5" customHeight="1">
      <c r="A116" s="91" t="s">
        <v>162</v>
      </c>
      <c r="B116" s="45"/>
      <c r="C116" s="2" t="s">
        <v>28</v>
      </c>
      <c r="D116" s="7">
        <f t="shared" si="14"/>
        <v>272545752.82</v>
      </c>
      <c r="E116" s="7">
        <f aca="true" t="shared" si="15" ref="E116:J116">E114+E115</f>
        <v>42254905.51</v>
      </c>
      <c r="F116" s="7">
        <f t="shared" si="15"/>
        <v>42057602.23</v>
      </c>
      <c r="G116" s="7">
        <f t="shared" si="15"/>
        <v>42475134.63</v>
      </c>
      <c r="H116" s="7">
        <f t="shared" si="15"/>
        <v>48097097.13</v>
      </c>
      <c r="I116" s="7">
        <f t="shared" si="15"/>
        <v>48702785.01</v>
      </c>
      <c r="J116" s="7">
        <f t="shared" si="15"/>
        <v>48958228.31</v>
      </c>
    </row>
    <row r="117" spans="1:11" ht="51">
      <c r="A117" s="32" t="s">
        <v>9</v>
      </c>
      <c r="B117" s="42" t="s">
        <v>3</v>
      </c>
      <c r="C117" s="1" t="s">
        <v>1</v>
      </c>
      <c r="D117" s="7">
        <f t="shared" si="14"/>
        <v>25758462.15</v>
      </c>
      <c r="E117" s="4">
        <v>4224141.84</v>
      </c>
      <c r="F117" s="4">
        <v>4094792.8</v>
      </c>
      <c r="G117" s="4">
        <v>4228559.78</v>
      </c>
      <c r="H117" s="4">
        <v>4403655.91</v>
      </c>
      <c r="I117" s="4">
        <v>4403655.91</v>
      </c>
      <c r="J117" s="4">
        <v>4403655.91</v>
      </c>
      <c r="K117" s="96"/>
    </row>
    <row r="118" spans="1:10" ht="51">
      <c r="A118" s="34" t="s">
        <v>160</v>
      </c>
      <c r="B118" s="42" t="s">
        <v>3</v>
      </c>
      <c r="C118" s="1" t="s">
        <v>1</v>
      </c>
      <c r="D118" s="7">
        <f t="shared" si="14"/>
        <v>281800</v>
      </c>
      <c r="E118" s="4"/>
      <c r="F118" s="4"/>
      <c r="G118" s="4">
        <v>281800</v>
      </c>
      <c r="H118" s="4"/>
      <c r="I118" s="18"/>
      <c r="J118" s="19"/>
    </row>
    <row r="119" spans="1:11" ht="47.25" customHeight="1">
      <c r="A119" s="33" t="s">
        <v>7</v>
      </c>
      <c r="B119" s="42" t="s">
        <v>3</v>
      </c>
      <c r="C119" s="1" t="s">
        <v>1</v>
      </c>
      <c r="D119" s="7">
        <f t="shared" si="14"/>
        <v>10335464.850000001</v>
      </c>
      <c r="E119" s="4">
        <v>1100129.51</v>
      </c>
      <c r="F119" s="4">
        <v>1090428.23</v>
      </c>
      <c r="G119" s="4">
        <v>1859327.49</v>
      </c>
      <c r="H119" s="4">
        <v>2093718.66</v>
      </c>
      <c r="I119" s="4">
        <v>2094259.98</v>
      </c>
      <c r="J119" s="4">
        <v>2097600.98</v>
      </c>
      <c r="K119" s="96"/>
    </row>
    <row r="120" spans="1:11" ht="57.75" customHeight="1">
      <c r="A120" s="33" t="s">
        <v>8</v>
      </c>
      <c r="B120" s="42" t="s">
        <v>3</v>
      </c>
      <c r="C120" s="1" t="s">
        <v>1</v>
      </c>
      <c r="D120" s="7">
        <f t="shared" si="14"/>
        <v>188723833.82</v>
      </c>
      <c r="E120" s="4">
        <v>25907087.16</v>
      </c>
      <c r="F120" s="4">
        <v>30222353.2</v>
      </c>
      <c r="G120" s="4">
        <v>29303134.36</v>
      </c>
      <c r="H120" s="4">
        <v>33942954.56</v>
      </c>
      <c r="I120" s="4">
        <v>34548101.12</v>
      </c>
      <c r="J120" s="4">
        <v>34800203.42</v>
      </c>
      <c r="K120" s="96"/>
    </row>
    <row r="121" spans="1:10" ht="109.5" customHeight="1">
      <c r="A121" s="59" t="s">
        <v>132</v>
      </c>
      <c r="B121" s="53" t="s">
        <v>3</v>
      </c>
      <c r="C121" s="27" t="s">
        <v>10</v>
      </c>
      <c r="D121" s="58">
        <f>E121+F121+G121+H121</f>
        <v>1000000</v>
      </c>
      <c r="E121" s="60">
        <f>E122+E123</f>
        <v>1000000</v>
      </c>
      <c r="F121" s="60"/>
      <c r="G121" s="60"/>
      <c r="H121" s="60"/>
      <c r="I121" s="60"/>
      <c r="J121" s="60"/>
    </row>
    <row r="122" spans="1:10" ht="12.75">
      <c r="A122" s="61" t="s">
        <v>134</v>
      </c>
      <c r="B122" s="54"/>
      <c r="C122" s="57"/>
      <c r="D122" s="8">
        <f>E122</f>
        <v>500000</v>
      </c>
      <c r="E122" s="36">
        <v>500000</v>
      </c>
      <c r="F122" s="4"/>
      <c r="G122" s="4"/>
      <c r="H122" s="4"/>
      <c r="I122" s="18"/>
      <c r="J122" s="19"/>
    </row>
    <row r="123" spans="1:10" ht="12.75">
      <c r="A123" s="61" t="s">
        <v>135</v>
      </c>
      <c r="B123" s="55"/>
      <c r="C123" s="56"/>
      <c r="D123" s="8">
        <f>E123</f>
        <v>500000</v>
      </c>
      <c r="E123" s="36">
        <v>500000</v>
      </c>
      <c r="F123" s="4"/>
      <c r="G123" s="4"/>
      <c r="H123" s="4"/>
      <c r="I123" s="18"/>
      <c r="J123" s="19"/>
    </row>
    <row r="124" spans="1:10" ht="81" customHeight="1">
      <c r="A124" s="49" t="s">
        <v>45</v>
      </c>
      <c r="B124" s="43" t="s">
        <v>3</v>
      </c>
      <c r="C124" s="27" t="s">
        <v>10</v>
      </c>
      <c r="D124" s="7">
        <f>E124+F124+G124+H124+I124+J124</f>
        <v>46446192</v>
      </c>
      <c r="E124" s="7">
        <f aca="true" t="shared" si="16" ref="E124:J124">E125+E126+E127+E128+E129+E130+E131+E132+E133+E134+E135+E136+E137+E138+E139+E140+E141+E142+E143+E144+E145+E146+E147+E148+E149+E150+E151</f>
        <v>10023546.999999998</v>
      </c>
      <c r="F124" s="7">
        <f t="shared" si="16"/>
        <v>6650028.000000001</v>
      </c>
      <c r="G124" s="64">
        <f t="shared" si="16"/>
        <v>6802313</v>
      </c>
      <c r="H124" s="5">
        <f t="shared" si="16"/>
        <v>7656768</v>
      </c>
      <c r="I124" s="5">
        <f t="shared" si="16"/>
        <v>7656768</v>
      </c>
      <c r="J124" s="5">
        <f t="shared" si="16"/>
        <v>7656768</v>
      </c>
    </row>
    <row r="125" spans="1:10" ht="15" customHeight="1">
      <c r="A125" s="21" t="s">
        <v>57</v>
      </c>
      <c r="B125" s="44"/>
      <c r="C125" s="37"/>
      <c r="D125" s="8">
        <f>E125+F125+G125+H125+I125+J125</f>
        <v>1265408.78</v>
      </c>
      <c r="E125" s="36">
        <v>126061.3</v>
      </c>
      <c r="F125" s="36">
        <v>197528</v>
      </c>
      <c r="G125" s="83">
        <v>226169.48</v>
      </c>
      <c r="H125" s="83">
        <v>238550</v>
      </c>
      <c r="I125" s="83">
        <v>238550</v>
      </c>
      <c r="J125" s="83">
        <v>238550</v>
      </c>
    </row>
    <row r="126" spans="1:10" ht="15" customHeight="1">
      <c r="A126" s="21" t="s">
        <v>58</v>
      </c>
      <c r="B126" s="44"/>
      <c r="C126" s="37"/>
      <c r="D126" s="8">
        <f aca="true" t="shared" si="17" ref="D126:D151">E126+F126+G126+H126+I126+J126</f>
        <v>660287.48</v>
      </c>
      <c r="E126" s="36">
        <v>131037.44</v>
      </c>
      <c r="F126" s="36">
        <v>26370.26</v>
      </c>
      <c r="G126" s="83">
        <v>91225.78</v>
      </c>
      <c r="H126" s="83">
        <v>137218</v>
      </c>
      <c r="I126" s="83">
        <v>137218</v>
      </c>
      <c r="J126" s="83">
        <v>137218</v>
      </c>
    </row>
    <row r="127" spans="1:10" ht="15" customHeight="1">
      <c r="A127" s="21" t="s">
        <v>59</v>
      </c>
      <c r="B127" s="44"/>
      <c r="C127" s="37"/>
      <c r="D127" s="8">
        <f t="shared" si="17"/>
        <v>1821228.88</v>
      </c>
      <c r="E127" s="36">
        <v>412585.14</v>
      </c>
      <c r="F127" s="36">
        <v>247294.6</v>
      </c>
      <c r="G127" s="83">
        <v>291001.14</v>
      </c>
      <c r="H127" s="83">
        <v>290116</v>
      </c>
      <c r="I127" s="83">
        <v>290116</v>
      </c>
      <c r="J127" s="83">
        <v>290116</v>
      </c>
    </row>
    <row r="128" spans="1:10" ht="15" customHeight="1">
      <c r="A128" s="21" t="s">
        <v>60</v>
      </c>
      <c r="B128" s="44"/>
      <c r="C128" s="37"/>
      <c r="D128" s="8">
        <f t="shared" si="17"/>
        <v>1901210.17</v>
      </c>
      <c r="E128" s="36">
        <v>369694.12</v>
      </c>
      <c r="F128" s="36">
        <v>311988.6</v>
      </c>
      <c r="G128" s="83">
        <v>281613.45</v>
      </c>
      <c r="H128" s="83">
        <v>312638</v>
      </c>
      <c r="I128" s="83">
        <v>312638</v>
      </c>
      <c r="J128" s="83">
        <v>312638</v>
      </c>
    </row>
    <row r="129" spans="1:10" ht="15" customHeight="1">
      <c r="A129" s="21" t="s">
        <v>61</v>
      </c>
      <c r="B129" s="44"/>
      <c r="C129" s="37"/>
      <c r="D129" s="8">
        <f t="shared" si="17"/>
        <v>1254725.3</v>
      </c>
      <c r="E129" s="36">
        <v>279313.03</v>
      </c>
      <c r="F129" s="36">
        <v>147502.03</v>
      </c>
      <c r="G129" s="83">
        <v>202788.24</v>
      </c>
      <c r="H129" s="83">
        <v>208374</v>
      </c>
      <c r="I129" s="83">
        <v>208374</v>
      </c>
      <c r="J129" s="83">
        <v>208374</v>
      </c>
    </row>
    <row r="130" spans="1:10" ht="15" customHeight="1">
      <c r="A130" s="21" t="s">
        <v>62</v>
      </c>
      <c r="B130" s="44"/>
      <c r="C130" s="37"/>
      <c r="D130" s="8">
        <f t="shared" si="17"/>
        <v>1714780.81</v>
      </c>
      <c r="E130" s="36">
        <v>310276.66</v>
      </c>
      <c r="F130" s="36">
        <v>242524.61</v>
      </c>
      <c r="G130" s="83">
        <v>250528.54</v>
      </c>
      <c r="H130" s="83">
        <v>303817</v>
      </c>
      <c r="I130" s="83">
        <v>303817</v>
      </c>
      <c r="J130" s="83">
        <v>303817</v>
      </c>
    </row>
    <row r="131" spans="1:10" ht="15" customHeight="1">
      <c r="A131" s="21" t="s">
        <v>63</v>
      </c>
      <c r="B131" s="44"/>
      <c r="C131" s="37"/>
      <c r="D131" s="8">
        <f t="shared" si="17"/>
        <v>1717107.42</v>
      </c>
      <c r="E131" s="36">
        <v>357566.18</v>
      </c>
      <c r="F131" s="36">
        <v>270152.6</v>
      </c>
      <c r="G131" s="83">
        <v>231853.64</v>
      </c>
      <c r="H131" s="83">
        <v>285845</v>
      </c>
      <c r="I131" s="83">
        <v>285845</v>
      </c>
      <c r="J131" s="83">
        <v>285845</v>
      </c>
    </row>
    <row r="132" spans="1:10" ht="15" customHeight="1">
      <c r="A132" s="21" t="s">
        <v>64</v>
      </c>
      <c r="B132" s="44"/>
      <c r="C132" s="37"/>
      <c r="D132" s="8">
        <f t="shared" si="17"/>
        <v>588196.77</v>
      </c>
      <c r="E132" s="36">
        <v>168564.68</v>
      </c>
      <c r="F132" s="36">
        <v>97559.1</v>
      </c>
      <c r="G132" s="83">
        <v>87910.99</v>
      </c>
      <c r="H132" s="83">
        <v>78054</v>
      </c>
      <c r="I132" s="83">
        <v>78054</v>
      </c>
      <c r="J132" s="83">
        <v>78054</v>
      </c>
    </row>
    <row r="133" spans="1:10" ht="15" customHeight="1">
      <c r="A133" s="21" t="s">
        <v>65</v>
      </c>
      <c r="B133" s="44"/>
      <c r="C133" s="37"/>
      <c r="D133" s="8">
        <f t="shared" si="17"/>
        <v>701499.21</v>
      </c>
      <c r="E133" s="36">
        <v>137094.03</v>
      </c>
      <c r="F133" s="36">
        <v>100749.7</v>
      </c>
      <c r="G133" s="83">
        <v>117878.48</v>
      </c>
      <c r="H133" s="83">
        <v>115259</v>
      </c>
      <c r="I133" s="83">
        <v>115259</v>
      </c>
      <c r="J133" s="83">
        <v>115259</v>
      </c>
    </row>
    <row r="134" spans="1:10" ht="15" customHeight="1">
      <c r="A134" s="21" t="s">
        <v>66</v>
      </c>
      <c r="B134" s="44"/>
      <c r="C134" s="37"/>
      <c r="D134" s="8">
        <f t="shared" si="17"/>
        <v>1917637.64</v>
      </c>
      <c r="E134" s="36">
        <v>477003.18</v>
      </c>
      <c r="F134" s="36">
        <v>311165.27</v>
      </c>
      <c r="G134" s="83">
        <v>244088.19</v>
      </c>
      <c r="H134" s="83">
        <v>295127</v>
      </c>
      <c r="I134" s="83">
        <v>295127</v>
      </c>
      <c r="J134" s="83">
        <v>295127</v>
      </c>
    </row>
    <row r="135" spans="1:10" ht="15" customHeight="1">
      <c r="A135" s="21" t="s">
        <v>67</v>
      </c>
      <c r="B135" s="44"/>
      <c r="C135" s="37"/>
      <c r="D135" s="8">
        <f t="shared" si="17"/>
        <v>3741880.0599999996</v>
      </c>
      <c r="E135" s="36">
        <v>784217.08</v>
      </c>
      <c r="F135" s="36">
        <v>479729.26</v>
      </c>
      <c r="G135" s="83">
        <v>572843.72</v>
      </c>
      <c r="H135" s="83">
        <v>635030</v>
      </c>
      <c r="I135" s="83">
        <v>635030</v>
      </c>
      <c r="J135" s="83">
        <v>635030</v>
      </c>
    </row>
    <row r="136" spans="1:10" ht="15" customHeight="1">
      <c r="A136" s="21" t="s">
        <v>68</v>
      </c>
      <c r="B136" s="44"/>
      <c r="C136" s="37"/>
      <c r="D136" s="8">
        <f t="shared" si="17"/>
        <v>482659.44</v>
      </c>
      <c r="E136" s="36">
        <v>113885.69</v>
      </c>
      <c r="F136" s="36">
        <v>55651.79</v>
      </c>
      <c r="G136" s="83">
        <v>76943.96</v>
      </c>
      <c r="H136" s="83">
        <v>78726</v>
      </c>
      <c r="I136" s="83">
        <v>78726</v>
      </c>
      <c r="J136" s="83">
        <v>78726</v>
      </c>
    </row>
    <row r="137" spans="1:10" ht="15" customHeight="1">
      <c r="A137" s="21" t="s">
        <v>69</v>
      </c>
      <c r="B137" s="44"/>
      <c r="C137" s="37"/>
      <c r="D137" s="8">
        <f t="shared" si="17"/>
        <v>1476727.2799999998</v>
      </c>
      <c r="E137" s="36">
        <v>334679.18</v>
      </c>
      <c r="F137" s="36">
        <v>202640.25</v>
      </c>
      <c r="G137" s="83">
        <v>244400.85</v>
      </c>
      <c r="H137" s="83">
        <v>231669</v>
      </c>
      <c r="I137" s="83">
        <v>231669</v>
      </c>
      <c r="J137" s="83">
        <v>231669</v>
      </c>
    </row>
    <row r="138" spans="1:10" ht="15" customHeight="1">
      <c r="A138" s="21" t="s">
        <v>70</v>
      </c>
      <c r="B138" s="44"/>
      <c r="C138" s="37"/>
      <c r="D138" s="8">
        <f t="shared" si="17"/>
        <v>1835175.98</v>
      </c>
      <c r="E138" s="36">
        <v>454278.01</v>
      </c>
      <c r="F138" s="36">
        <v>272400.9</v>
      </c>
      <c r="G138" s="83">
        <v>284502.07</v>
      </c>
      <c r="H138" s="83">
        <v>274665</v>
      </c>
      <c r="I138" s="83">
        <v>274665</v>
      </c>
      <c r="J138" s="83">
        <v>274665</v>
      </c>
    </row>
    <row r="139" spans="1:10" ht="15" customHeight="1">
      <c r="A139" s="21" t="s">
        <v>71</v>
      </c>
      <c r="B139" s="44"/>
      <c r="C139" s="37"/>
      <c r="D139" s="8">
        <f t="shared" si="17"/>
        <v>1388470.17</v>
      </c>
      <c r="E139" s="36">
        <v>333673.88</v>
      </c>
      <c r="F139" s="36">
        <v>192472.9</v>
      </c>
      <c r="G139" s="83">
        <v>203343.39</v>
      </c>
      <c r="H139" s="83">
        <v>219660</v>
      </c>
      <c r="I139" s="83">
        <v>219660</v>
      </c>
      <c r="J139" s="83">
        <v>219660</v>
      </c>
    </row>
    <row r="140" spans="1:10" ht="15" customHeight="1">
      <c r="A140" s="21" t="s">
        <v>72</v>
      </c>
      <c r="B140" s="44"/>
      <c r="C140" s="37"/>
      <c r="D140" s="8">
        <f t="shared" si="17"/>
        <v>462787.45999999996</v>
      </c>
      <c r="E140" s="36">
        <v>90294.75</v>
      </c>
      <c r="F140" s="36">
        <v>85122.24</v>
      </c>
      <c r="G140" s="83">
        <v>64233.47</v>
      </c>
      <c r="H140" s="83">
        <v>74379</v>
      </c>
      <c r="I140" s="83">
        <v>74379</v>
      </c>
      <c r="J140" s="83">
        <v>74379</v>
      </c>
    </row>
    <row r="141" spans="1:10" ht="15" customHeight="1">
      <c r="A141" s="21" t="s">
        <v>73</v>
      </c>
      <c r="B141" s="44"/>
      <c r="C141" s="37"/>
      <c r="D141" s="8">
        <f t="shared" si="17"/>
        <v>1970031.6400000001</v>
      </c>
      <c r="E141" s="36">
        <v>413122.62</v>
      </c>
      <c r="F141" s="36">
        <v>293118.65</v>
      </c>
      <c r="G141" s="83">
        <v>277057.37</v>
      </c>
      <c r="H141" s="83">
        <v>328911</v>
      </c>
      <c r="I141" s="83">
        <v>328911</v>
      </c>
      <c r="J141" s="83">
        <v>328911</v>
      </c>
    </row>
    <row r="142" spans="1:10" ht="15" customHeight="1">
      <c r="A142" s="21" t="s">
        <v>74</v>
      </c>
      <c r="B142" s="44"/>
      <c r="C142" s="37"/>
      <c r="D142" s="8">
        <f t="shared" si="17"/>
        <v>2556226.93</v>
      </c>
      <c r="E142" s="36">
        <v>508866.09</v>
      </c>
      <c r="F142" s="36">
        <v>354557.52</v>
      </c>
      <c r="G142" s="83">
        <v>412451.32</v>
      </c>
      <c r="H142" s="83">
        <v>426784</v>
      </c>
      <c r="I142" s="83">
        <v>426784</v>
      </c>
      <c r="J142" s="83">
        <v>426784</v>
      </c>
    </row>
    <row r="143" spans="1:10" ht="15" customHeight="1">
      <c r="A143" s="21" t="s">
        <v>75</v>
      </c>
      <c r="B143" s="44"/>
      <c r="C143" s="37"/>
      <c r="D143" s="8">
        <f t="shared" si="17"/>
        <v>3379227.26</v>
      </c>
      <c r="E143" s="36">
        <v>807039.05</v>
      </c>
      <c r="F143" s="36">
        <v>449276.12</v>
      </c>
      <c r="G143" s="83">
        <v>456250.09</v>
      </c>
      <c r="H143" s="83">
        <v>555554</v>
      </c>
      <c r="I143" s="83">
        <v>555554</v>
      </c>
      <c r="J143" s="83">
        <v>555554</v>
      </c>
    </row>
    <row r="144" spans="1:10" ht="15" customHeight="1">
      <c r="A144" s="21" t="s">
        <v>76</v>
      </c>
      <c r="B144" s="44"/>
      <c r="C144" s="37"/>
      <c r="D144" s="8">
        <f t="shared" si="17"/>
        <v>3541653.6</v>
      </c>
      <c r="E144" s="36">
        <v>740196.91</v>
      </c>
      <c r="F144" s="36">
        <v>499764.73</v>
      </c>
      <c r="G144" s="83">
        <v>485566.96</v>
      </c>
      <c r="H144" s="83">
        <v>605375</v>
      </c>
      <c r="I144" s="83">
        <v>605375</v>
      </c>
      <c r="J144" s="83">
        <v>605375</v>
      </c>
    </row>
    <row r="145" spans="1:10" ht="15" customHeight="1">
      <c r="A145" s="21" t="s">
        <v>77</v>
      </c>
      <c r="B145" s="44"/>
      <c r="C145" s="37"/>
      <c r="D145" s="8">
        <f t="shared" si="17"/>
        <v>3547871.46</v>
      </c>
      <c r="E145" s="36">
        <v>708389.52</v>
      </c>
      <c r="F145" s="36">
        <v>492470.09</v>
      </c>
      <c r="G145" s="83">
        <v>480717.85</v>
      </c>
      <c r="H145" s="83">
        <v>622098</v>
      </c>
      <c r="I145" s="83">
        <v>622098</v>
      </c>
      <c r="J145" s="83">
        <v>622098</v>
      </c>
    </row>
    <row r="146" spans="1:10" ht="15" customHeight="1">
      <c r="A146" s="21" t="s">
        <v>78</v>
      </c>
      <c r="B146" s="44"/>
      <c r="C146" s="37"/>
      <c r="D146" s="8">
        <f t="shared" si="17"/>
        <v>1514061.9</v>
      </c>
      <c r="E146" s="36">
        <v>357112.67</v>
      </c>
      <c r="F146" s="36">
        <v>215803.4</v>
      </c>
      <c r="G146" s="83">
        <v>232656.83</v>
      </c>
      <c r="H146" s="83">
        <v>236163</v>
      </c>
      <c r="I146" s="83">
        <v>236163</v>
      </c>
      <c r="J146" s="83">
        <v>236163</v>
      </c>
    </row>
    <row r="147" spans="1:10" ht="15" customHeight="1">
      <c r="A147" s="21" t="s">
        <v>79</v>
      </c>
      <c r="B147" s="44"/>
      <c r="C147" s="37"/>
      <c r="D147" s="8">
        <f t="shared" si="17"/>
        <v>3276636.23</v>
      </c>
      <c r="E147" s="36">
        <v>691950.35</v>
      </c>
      <c r="F147" s="36">
        <v>490886.42</v>
      </c>
      <c r="G147" s="83">
        <v>432375.46</v>
      </c>
      <c r="H147" s="83">
        <v>553808</v>
      </c>
      <c r="I147" s="83">
        <v>553808</v>
      </c>
      <c r="J147" s="83">
        <v>553808</v>
      </c>
    </row>
    <row r="148" spans="1:10" ht="15" customHeight="1">
      <c r="A148" s="21" t="s">
        <v>80</v>
      </c>
      <c r="B148" s="44"/>
      <c r="C148" s="37"/>
      <c r="D148" s="8">
        <f t="shared" si="17"/>
        <v>1535819.1300000001</v>
      </c>
      <c r="E148" s="36">
        <v>334809.43</v>
      </c>
      <c r="F148" s="36">
        <v>234685.88</v>
      </c>
      <c r="G148" s="83">
        <v>240131.82</v>
      </c>
      <c r="H148" s="83">
        <v>242064</v>
      </c>
      <c r="I148" s="83">
        <v>242064</v>
      </c>
      <c r="J148" s="83">
        <v>242064</v>
      </c>
    </row>
    <row r="149" spans="1:10" ht="15" customHeight="1">
      <c r="A149" s="21" t="s">
        <v>51</v>
      </c>
      <c r="B149" s="44"/>
      <c r="C149" s="37"/>
      <c r="D149" s="8">
        <f t="shared" si="17"/>
        <v>1646393</v>
      </c>
      <c r="E149" s="36">
        <v>431529.01</v>
      </c>
      <c r="F149" s="36">
        <v>287306.58</v>
      </c>
      <c r="G149" s="83">
        <v>246905.41</v>
      </c>
      <c r="H149" s="83">
        <v>226884</v>
      </c>
      <c r="I149" s="83">
        <v>226884</v>
      </c>
      <c r="J149" s="83">
        <v>226884</v>
      </c>
    </row>
    <row r="150" spans="1:10" ht="15" customHeight="1">
      <c r="A150" s="21" t="s">
        <v>19</v>
      </c>
      <c r="B150" s="44"/>
      <c r="C150" s="37"/>
      <c r="D150" s="8">
        <f t="shared" si="17"/>
        <v>239724.3</v>
      </c>
      <c r="E150" s="36">
        <v>60500.1</v>
      </c>
      <c r="F150" s="36">
        <v>33949.7</v>
      </c>
      <c r="G150" s="83">
        <v>25274.5</v>
      </c>
      <c r="H150" s="83">
        <v>40000</v>
      </c>
      <c r="I150" s="83">
        <v>40000</v>
      </c>
      <c r="J150" s="83">
        <v>40000</v>
      </c>
    </row>
    <row r="151" spans="1:10" ht="15" customHeight="1">
      <c r="A151" s="21" t="s">
        <v>81</v>
      </c>
      <c r="B151" s="45"/>
      <c r="C151" s="38"/>
      <c r="D151" s="8">
        <f t="shared" si="17"/>
        <v>308763.7</v>
      </c>
      <c r="E151" s="36">
        <v>89806.9</v>
      </c>
      <c r="F151" s="36">
        <v>57356.8</v>
      </c>
      <c r="G151" s="83">
        <v>41600</v>
      </c>
      <c r="H151" s="83">
        <v>40000</v>
      </c>
      <c r="I151" s="83">
        <v>40000</v>
      </c>
      <c r="J151" s="83">
        <v>40000</v>
      </c>
    </row>
    <row r="152" spans="1:10" ht="21" customHeight="1">
      <c r="A152" s="105" t="s">
        <v>49</v>
      </c>
      <c r="B152" s="108" t="s">
        <v>3</v>
      </c>
      <c r="C152" s="1" t="s">
        <v>1</v>
      </c>
      <c r="D152" s="7">
        <f>E152+F152+G152+H152+I152+J152</f>
        <v>28399054.45</v>
      </c>
      <c r="E152" s="7">
        <f>E155+E169+E170+E171+E173+E174+E175+E176+E177+E178+E188+E189+E190+E191+E192+E193+E194+E195+E196+E197+E198+E199+E200+E201+E202+E203+E204+E205+E206+E207+E208+E247+E273+E209+E210+E211+E213+E214+E215+E217+E219+E221+E228+E229+E246+E224+E225+E226+E227+E223</f>
        <v>5250223.34</v>
      </c>
      <c r="F152" s="7">
        <f>F169+F170+F171+F173+F174+F177+F178+F228+F229+F230+F232+F234+F246+F247+F273+F243+F305+F307+F309+F231+F244+F155+F239</f>
        <v>1995479.9000000001</v>
      </c>
      <c r="G152" s="7">
        <f>G155+G169+G170+G171+G172+G173+G174+G178+G245+G246+G247+G310+G312+G314+G315+G317+G319+G321++G316+G318+G311+G324+G326+G328+G333+G322</f>
        <v>6624089.21</v>
      </c>
      <c r="H152" s="7">
        <f>H169+H170+H171+H173+H174+H177+H178+H228+H229+H230+H232+H234+H246+H247+H273+H243+H305+H307+H309+H231+H244+H155++H310+H312+H315+H329+H330+H331+H332+H334+H335+H336+H337+H338+H339+H340+H341</f>
        <v>12457438</v>
      </c>
      <c r="I152" s="7">
        <f>I169+I170+I171+I173+I174+I177+I178+I228+I229+I230+I232+I234+I246+I247+I273+I243+I305+I307+I309+I231+I244+I155++I310+I312+I315+I329+I330+I331+I332</f>
        <v>1035912</v>
      </c>
      <c r="J152" s="7">
        <f>J169+J170+J171+J173+J174+J177+J178+J228+J229+J230+J232+J234+J246+J247+J273+J243+J305+J307+J309+J231+J244+J155++J310+J312+J315+J329+J330+J331+J332</f>
        <v>1035912</v>
      </c>
    </row>
    <row r="153" spans="1:10" ht="19.5" customHeight="1">
      <c r="A153" s="105"/>
      <c r="B153" s="110"/>
      <c r="C153" s="1" t="s">
        <v>10</v>
      </c>
      <c r="D153" s="7">
        <f>E153+F153+G153+H153+I153+J153</f>
        <v>17398604</v>
      </c>
      <c r="E153" s="7">
        <f>E288++E260+E303+E212+E216+E218+E220+E222</f>
        <v>4617540</v>
      </c>
      <c r="F153" s="7">
        <f>F288++F260+F233+F236+F238+F241+F306+F308+F242+F235+F237+F240+F304</f>
        <v>10125173</v>
      </c>
      <c r="G153" s="7">
        <f>G288++G260+G233+G236+G238+G241+G306+G308+G242+G235+G237+G240+G304+G313+G320+G323+G325+G327</f>
        <v>1049715</v>
      </c>
      <c r="H153" s="7">
        <f>H288++H260+H233+H236+H238+H241+H306+H308+H242+H235+H237+H240+H304</f>
        <v>535392</v>
      </c>
      <c r="I153" s="7">
        <f>I288++I260+I233+I236+I238+I241+I306+I308+I242+I235+I237+I240+I304</f>
        <v>535392</v>
      </c>
      <c r="J153" s="7">
        <f>J288++J260+J233+J236+J238+J241+J306+J308+J242+J235+J237+J240+J304</f>
        <v>535392</v>
      </c>
    </row>
    <row r="154" spans="1:10" ht="19.5" customHeight="1">
      <c r="A154" s="105"/>
      <c r="B154" s="109"/>
      <c r="C154" s="2" t="s">
        <v>50</v>
      </c>
      <c r="D154" s="7">
        <f>E154+F154+G154+H154+I154+J154</f>
        <v>45797658.45</v>
      </c>
      <c r="E154" s="7">
        <f aca="true" t="shared" si="18" ref="E154:J154">E152+E153</f>
        <v>9867763.34</v>
      </c>
      <c r="F154" s="7">
        <f t="shared" si="18"/>
        <v>12120652.9</v>
      </c>
      <c r="G154" s="7">
        <f t="shared" si="18"/>
        <v>7673804.21</v>
      </c>
      <c r="H154" s="7">
        <f t="shared" si="18"/>
        <v>12992830</v>
      </c>
      <c r="I154" s="7">
        <f t="shared" si="18"/>
        <v>1571304</v>
      </c>
      <c r="J154" s="7">
        <f t="shared" si="18"/>
        <v>1571304</v>
      </c>
    </row>
    <row r="155" spans="1:11" ht="75" customHeight="1">
      <c r="A155" s="80" t="s">
        <v>37</v>
      </c>
      <c r="B155" s="43" t="s">
        <v>3</v>
      </c>
      <c r="C155" s="74" t="s">
        <v>1</v>
      </c>
      <c r="D155" s="7">
        <f>E155+F155+G155+H155+I155+J155</f>
        <v>1650000</v>
      </c>
      <c r="E155" s="5">
        <f>E156+E157+E158+E163+E166+E168+E167</f>
        <v>275000</v>
      </c>
      <c r="F155" s="5">
        <f>F156+F157+F158+F160+F161+F163+F164+F166++F168</f>
        <v>75000</v>
      </c>
      <c r="G155" s="5">
        <f>G156+G157+G158+G160+G161+G162+G163+G164+G166+G167+G168+G159+G165</f>
        <v>475000</v>
      </c>
      <c r="H155" s="5">
        <v>275000</v>
      </c>
      <c r="I155" s="5">
        <v>275000</v>
      </c>
      <c r="J155" s="5">
        <v>275000</v>
      </c>
      <c r="K155" s="14"/>
    </row>
    <row r="156" spans="1:11" ht="12.75">
      <c r="A156" s="81" t="s">
        <v>54</v>
      </c>
      <c r="B156" s="79"/>
      <c r="C156" s="74"/>
      <c r="D156" s="4">
        <f>E156+F156+G156+H156+I156+J156</f>
        <v>30000</v>
      </c>
      <c r="E156" s="4">
        <v>15000</v>
      </c>
      <c r="F156" s="4">
        <v>15000</v>
      </c>
      <c r="G156" s="4"/>
      <c r="H156" s="4"/>
      <c r="I156" s="18"/>
      <c r="J156" s="19"/>
      <c r="K156" s="14"/>
    </row>
    <row r="157" spans="1:11" ht="12.75">
      <c r="A157" s="81" t="s">
        <v>116</v>
      </c>
      <c r="B157" s="79"/>
      <c r="C157" s="74"/>
      <c r="D157" s="4">
        <f aca="true" t="shared" si="19" ref="D157:D168">E157+F157+G157+H157+I157+J157</f>
        <v>130000</v>
      </c>
      <c r="E157" s="4">
        <v>115000</v>
      </c>
      <c r="F157" s="4"/>
      <c r="G157" s="4">
        <v>15000</v>
      </c>
      <c r="H157" s="4"/>
      <c r="I157" s="18"/>
      <c r="J157" s="19"/>
      <c r="K157" s="14"/>
    </row>
    <row r="158" spans="1:11" ht="12.75">
      <c r="A158" s="81" t="s">
        <v>16</v>
      </c>
      <c r="B158" s="79"/>
      <c r="C158" s="74"/>
      <c r="D158" s="4">
        <f t="shared" si="19"/>
        <v>15000</v>
      </c>
      <c r="E158" s="4">
        <v>15000</v>
      </c>
      <c r="F158" s="4"/>
      <c r="G158" s="4"/>
      <c r="H158" s="4"/>
      <c r="I158" s="18"/>
      <c r="J158" s="19"/>
      <c r="K158" s="14"/>
    </row>
    <row r="159" spans="1:11" ht="12.75">
      <c r="A159" s="81" t="s">
        <v>25</v>
      </c>
      <c r="B159" s="79"/>
      <c r="C159" s="74"/>
      <c r="D159" s="4">
        <f t="shared" si="19"/>
        <v>115000</v>
      </c>
      <c r="E159" s="4"/>
      <c r="F159" s="4">
        <v>15000</v>
      </c>
      <c r="G159" s="4">
        <v>100000</v>
      </c>
      <c r="H159" s="4"/>
      <c r="I159" s="18"/>
      <c r="J159" s="19"/>
      <c r="K159" s="14"/>
    </row>
    <row r="160" spans="1:11" ht="12.75">
      <c r="A160" s="81" t="s">
        <v>23</v>
      </c>
      <c r="B160" s="79"/>
      <c r="C160" s="74"/>
      <c r="D160" s="4">
        <f t="shared" si="19"/>
        <v>30000</v>
      </c>
      <c r="E160" s="4"/>
      <c r="F160" s="4">
        <v>15000</v>
      </c>
      <c r="G160" s="4">
        <v>15000</v>
      </c>
      <c r="H160" s="4"/>
      <c r="I160" s="18"/>
      <c r="J160" s="19"/>
      <c r="K160" s="14"/>
    </row>
    <row r="161" spans="1:11" ht="12.75">
      <c r="A161" s="81" t="s">
        <v>21</v>
      </c>
      <c r="B161" s="79"/>
      <c r="C161" s="74"/>
      <c r="D161" s="4">
        <f t="shared" si="19"/>
        <v>130000</v>
      </c>
      <c r="E161" s="4"/>
      <c r="F161" s="4">
        <v>15000</v>
      </c>
      <c r="G161" s="4">
        <v>115000</v>
      </c>
      <c r="H161" s="4"/>
      <c r="I161" s="18"/>
      <c r="J161" s="19"/>
      <c r="K161" s="14"/>
    </row>
    <row r="162" spans="1:11" ht="12.75">
      <c r="A162" s="81" t="s">
        <v>61</v>
      </c>
      <c r="B162" s="79"/>
      <c r="C162" s="74"/>
      <c r="D162" s="4">
        <f t="shared" si="19"/>
        <v>100000</v>
      </c>
      <c r="E162" s="4"/>
      <c r="F162" s="4"/>
      <c r="G162" s="4">
        <v>100000</v>
      </c>
      <c r="H162" s="4"/>
      <c r="I162" s="18"/>
      <c r="J162" s="19"/>
      <c r="K162" s="14"/>
    </row>
    <row r="163" spans="1:11" ht="12.75">
      <c r="A163" s="81" t="s">
        <v>67</v>
      </c>
      <c r="B163" s="79"/>
      <c r="C163" s="74"/>
      <c r="D163" s="4">
        <f t="shared" si="19"/>
        <v>115000</v>
      </c>
      <c r="E163" s="4">
        <v>100000</v>
      </c>
      <c r="F163" s="4">
        <v>15000</v>
      </c>
      <c r="G163" s="4"/>
      <c r="H163" s="4"/>
      <c r="I163" s="18"/>
      <c r="J163" s="19"/>
      <c r="K163" s="14"/>
    </row>
    <row r="164" spans="1:11" ht="12.75">
      <c r="A164" s="81" t="s">
        <v>70</v>
      </c>
      <c r="B164" s="79"/>
      <c r="C164" s="74"/>
      <c r="D164" s="4">
        <f t="shared" si="19"/>
        <v>30000</v>
      </c>
      <c r="E164" s="4"/>
      <c r="F164" s="4">
        <v>15000</v>
      </c>
      <c r="G164" s="4">
        <v>15000</v>
      </c>
      <c r="H164" s="4"/>
      <c r="I164" s="18"/>
      <c r="J164" s="19"/>
      <c r="K164" s="14"/>
    </row>
    <row r="165" spans="1:11" ht="12.75">
      <c r="A165" s="81" t="s">
        <v>71</v>
      </c>
      <c r="B165" s="79"/>
      <c r="C165" s="74"/>
      <c r="D165" s="4">
        <f t="shared" si="19"/>
        <v>100000</v>
      </c>
      <c r="E165" s="4"/>
      <c r="F165" s="4"/>
      <c r="G165" s="4">
        <v>100000</v>
      </c>
      <c r="H165" s="4"/>
      <c r="I165" s="18"/>
      <c r="J165" s="19"/>
      <c r="K165" s="14"/>
    </row>
    <row r="166" spans="1:11" ht="12.75">
      <c r="A166" s="81" t="s">
        <v>79</v>
      </c>
      <c r="B166" s="79"/>
      <c r="C166" s="74"/>
      <c r="D166" s="4">
        <f t="shared" si="19"/>
        <v>15000</v>
      </c>
      <c r="E166" s="4">
        <v>15000</v>
      </c>
      <c r="F166" s="4"/>
      <c r="G166" s="4"/>
      <c r="H166" s="4"/>
      <c r="I166" s="18"/>
      <c r="J166" s="19"/>
      <c r="K166" s="14"/>
    </row>
    <row r="167" spans="1:11" ht="12.75">
      <c r="A167" s="81" t="s">
        <v>117</v>
      </c>
      <c r="B167" s="79"/>
      <c r="C167" s="74"/>
      <c r="D167" s="4">
        <f t="shared" si="19"/>
        <v>15000</v>
      </c>
      <c r="E167" s="4">
        <v>15000</v>
      </c>
      <c r="F167" s="4"/>
      <c r="G167" s="4"/>
      <c r="H167" s="4"/>
      <c r="I167" s="18"/>
      <c r="J167" s="19"/>
      <c r="K167" s="14"/>
    </row>
    <row r="168" spans="1:11" ht="12.75">
      <c r="A168" s="81" t="s">
        <v>20</v>
      </c>
      <c r="B168" s="67"/>
      <c r="C168" s="74"/>
      <c r="D168" s="4">
        <f t="shared" si="19"/>
        <v>15000</v>
      </c>
      <c r="E168" s="4"/>
      <c r="F168" s="4"/>
      <c r="G168" s="4">
        <v>15000</v>
      </c>
      <c r="H168" s="4"/>
      <c r="I168" s="18"/>
      <c r="J168" s="19"/>
      <c r="K168" s="14"/>
    </row>
    <row r="169" spans="1:11" ht="38.25">
      <c r="A169" s="33" t="s">
        <v>38</v>
      </c>
      <c r="B169" s="67" t="s">
        <v>3</v>
      </c>
      <c r="C169" s="1" t="s">
        <v>1</v>
      </c>
      <c r="D169" s="7">
        <f>E169+F169+G169+H169+I169+J169</f>
        <v>448535.58</v>
      </c>
      <c r="E169" s="4">
        <v>30000</v>
      </c>
      <c r="F169" s="4">
        <v>49625.58</v>
      </c>
      <c r="G169" s="4">
        <v>68910</v>
      </c>
      <c r="H169" s="4">
        <v>100000</v>
      </c>
      <c r="I169" s="4">
        <v>100000</v>
      </c>
      <c r="J169" s="4">
        <v>100000</v>
      </c>
      <c r="K169" s="15"/>
    </row>
    <row r="170" spans="1:11" ht="40.5">
      <c r="A170" s="29" t="s">
        <v>39</v>
      </c>
      <c r="B170" s="42" t="s">
        <v>3</v>
      </c>
      <c r="C170" s="1" t="s">
        <v>1</v>
      </c>
      <c r="D170" s="7">
        <f aca="true" t="shared" si="20" ref="D170:D176">E170+F170+G170+H170+I170+J170</f>
        <v>305005</v>
      </c>
      <c r="E170" s="4">
        <v>35005</v>
      </c>
      <c r="F170" s="4">
        <v>30000</v>
      </c>
      <c r="G170" s="4">
        <v>30000</v>
      </c>
      <c r="H170" s="4">
        <v>70000</v>
      </c>
      <c r="I170" s="4">
        <v>70000</v>
      </c>
      <c r="J170" s="4">
        <v>70000</v>
      </c>
      <c r="K170" s="14"/>
    </row>
    <row r="171" spans="1:11" ht="40.5" customHeight="1">
      <c r="A171" s="34" t="s">
        <v>42</v>
      </c>
      <c r="B171" s="42" t="s">
        <v>3</v>
      </c>
      <c r="C171" s="1" t="s">
        <v>1</v>
      </c>
      <c r="D171" s="7">
        <f t="shared" si="20"/>
        <v>171780</v>
      </c>
      <c r="E171" s="4">
        <v>30000</v>
      </c>
      <c r="F171" s="4">
        <v>21780</v>
      </c>
      <c r="G171" s="4">
        <v>30000</v>
      </c>
      <c r="H171" s="4">
        <v>30000</v>
      </c>
      <c r="I171" s="4">
        <v>30000</v>
      </c>
      <c r="J171" s="4">
        <v>30000</v>
      </c>
      <c r="K171" s="14"/>
    </row>
    <row r="172" spans="1:11" ht="40.5" customHeight="1">
      <c r="A172" s="34" t="s">
        <v>158</v>
      </c>
      <c r="B172" s="42" t="s">
        <v>3</v>
      </c>
      <c r="C172" s="1" t="s">
        <v>1</v>
      </c>
      <c r="D172" s="7">
        <f t="shared" si="20"/>
        <v>13694.5</v>
      </c>
      <c r="E172" s="4"/>
      <c r="F172" s="4"/>
      <c r="G172" s="4">
        <v>13694.5</v>
      </c>
      <c r="H172" s="4"/>
      <c r="I172" s="18"/>
      <c r="J172" s="19"/>
      <c r="K172" s="14"/>
    </row>
    <row r="173" spans="1:11" ht="38.25">
      <c r="A173" s="34" t="s">
        <v>90</v>
      </c>
      <c r="B173" s="42" t="s">
        <v>3</v>
      </c>
      <c r="C173" s="1" t="s">
        <v>1</v>
      </c>
      <c r="D173" s="7">
        <f t="shared" si="20"/>
        <v>97979</v>
      </c>
      <c r="E173" s="4">
        <v>37979</v>
      </c>
      <c r="F173" s="4">
        <v>30000</v>
      </c>
      <c r="G173" s="4">
        <v>30000</v>
      </c>
      <c r="H173" s="4"/>
      <c r="I173" s="18"/>
      <c r="J173" s="19"/>
      <c r="K173" s="16"/>
    </row>
    <row r="174" spans="1:10" ht="38.25">
      <c r="A174" s="34" t="s">
        <v>85</v>
      </c>
      <c r="B174" s="42" t="s">
        <v>3</v>
      </c>
      <c r="C174" s="1" t="s">
        <v>1</v>
      </c>
      <c r="D174" s="7">
        <f t="shared" si="20"/>
        <v>50000</v>
      </c>
      <c r="E174" s="4">
        <v>10000</v>
      </c>
      <c r="F174" s="4">
        <v>10000</v>
      </c>
      <c r="G174" s="4">
        <v>30000</v>
      </c>
      <c r="H174" s="4"/>
      <c r="I174" s="18"/>
      <c r="J174" s="19"/>
    </row>
    <row r="175" spans="1:10" ht="38.25">
      <c r="A175" s="34" t="s">
        <v>91</v>
      </c>
      <c r="B175" s="42" t="s">
        <v>3</v>
      </c>
      <c r="C175" s="1" t="s">
        <v>1</v>
      </c>
      <c r="D175" s="7">
        <f t="shared" si="20"/>
        <v>79995</v>
      </c>
      <c r="E175" s="4">
        <v>79995</v>
      </c>
      <c r="F175" s="4"/>
      <c r="G175" s="4"/>
      <c r="H175" s="4"/>
      <c r="I175" s="18"/>
      <c r="J175" s="19"/>
    </row>
    <row r="176" spans="1:10" ht="38.25">
      <c r="A176" s="34" t="s">
        <v>92</v>
      </c>
      <c r="B176" s="42" t="s">
        <v>3</v>
      </c>
      <c r="C176" s="1" t="s">
        <v>1</v>
      </c>
      <c r="D176" s="7">
        <f t="shared" si="20"/>
        <v>1152752.38</v>
      </c>
      <c r="E176" s="4">
        <v>1152752.38</v>
      </c>
      <c r="F176" s="4"/>
      <c r="G176" s="4"/>
      <c r="H176" s="4"/>
      <c r="I176" s="18"/>
      <c r="J176" s="19"/>
    </row>
    <row r="177" spans="1:10" ht="38.25">
      <c r="A177" s="34" t="s">
        <v>93</v>
      </c>
      <c r="B177" s="42" t="s">
        <v>3</v>
      </c>
      <c r="C177" s="1" t="s">
        <v>1</v>
      </c>
      <c r="D177" s="7">
        <f>E177+F177+G177+H177+I177+J177</f>
        <v>872167.25</v>
      </c>
      <c r="E177" s="4"/>
      <c r="F177" s="4">
        <v>872167.25</v>
      </c>
      <c r="G177" s="4"/>
      <c r="H177" s="4"/>
      <c r="I177" s="18"/>
      <c r="J177" s="19"/>
    </row>
    <row r="178" spans="1:10" ht="33" customHeight="1">
      <c r="A178" s="41" t="s">
        <v>87</v>
      </c>
      <c r="B178" s="108" t="s">
        <v>3</v>
      </c>
      <c r="C178" s="27" t="s">
        <v>1</v>
      </c>
      <c r="D178" s="7">
        <f>E178+F178+G178+H178+I178+J178</f>
        <v>1218672</v>
      </c>
      <c r="E178" s="5">
        <f>E184+E185+E186+E187</f>
        <v>203112</v>
      </c>
      <c r="F178" s="64">
        <f>F179+F180+F181+F182+F183+F184+F185+F186+F187</f>
        <v>203112</v>
      </c>
      <c r="G178" s="64">
        <f>G179+G180+G181+G182+G183+G184+G185+G186+G187</f>
        <v>203112</v>
      </c>
      <c r="H178" s="64">
        <v>203112</v>
      </c>
      <c r="I178" s="64">
        <v>203112</v>
      </c>
      <c r="J178" s="64">
        <v>203112</v>
      </c>
    </row>
    <row r="179" spans="1:10" ht="12.75">
      <c r="A179" s="3" t="s">
        <v>15</v>
      </c>
      <c r="B179" s="110"/>
      <c r="C179" s="57"/>
      <c r="D179" s="4">
        <f>E179+F179+G179+H179+I179+J179</f>
        <v>18748.8</v>
      </c>
      <c r="E179" s="5"/>
      <c r="F179" s="4">
        <v>18748.8</v>
      </c>
      <c r="G179" s="4"/>
      <c r="H179" s="4"/>
      <c r="I179" s="18"/>
      <c r="J179" s="19"/>
    </row>
    <row r="180" spans="1:10" ht="12.75">
      <c r="A180" s="3" t="s">
        <v>16</v>
      </c>
      <c r="B180" s="110"/>
      <c r="C180" s="57"/>
      <c r="D180" s="4">
        <f aca="true" t="shared" si="21" ref="D180:D187">E180+F180+G180+H180+I180+J180</f>
        <v>49215.6</v>
      </c>
      <c r="E180" s="5"/>
      <c r="F180" s="4">
        <v>21873.6</v>
      </c>
      <c r="G180" s="4">
        <v>27342</v>
      </c>
      <c r="H180" s="4"/>
      <c r="I180" s="18"/>
      <c r="J180" s="19"/>
    </row>
    <row r="181" spans="1:10" ht="12.75">
      <c r="A181" s="3" t="s">
        <v>17</v>
      </c>
      <c r="B181" s="110"/>
      <c r="C181" s="57"/>
      <c r="D181" s="4">
        <f t="shared" si="21"/>
        <v>70308</v>
      </c>
      <c r="E181" s="5"/>
      <c r="F181" s="4">
        <v>31248</v>
      </c>
      <c r="G181" s="4">
        <v>39060</v>
      </c>
      <c r="H181" s="4"/>
      <c r="I181" s="18"/>
      <c r="J181" s="19"/>
    </row>
    <row r="182" spans="1:10" ht="12.75">
      <c r="A182" s="3" t="s">
        <v>18</v>
      </c>
      <c r="B182" s="110"/>
      <c r="C182" s="57"/>
      <c r="D182" s="4">
        <f t="shared" si="21"/>
        <v>74214</v>
      </c>
      <c r="E182" s="5"/>
      <c r="F182" s="4">
        <v>15624</v>
      </c>
      <c r="G182" s="4">
        <v>58590</v>
      </c>
      <c r="H182" s="4"/>
      <c r="I182" s="18"/>
      <c r="J182" s="19"/>
    </row>
    <row r="183" spans="1:10" ht="12.75">
      <c r="A183" s="3" t="s">
        <v>25</v>
      </c>
      <c r="B183" s="110"/>
      <c r="C183" s="57"/>
      <c r="D183" s="4">
        <f t="shared" si="21"/>
        <v>21873.6</v>
      </c>
      <c r="E183" s="5"/>
      <c r="F183" s="4">
        <v>21873.6</v>
      </c>
      <c r="G183" s="4"/>
      <c r="H183" s="4"/>
      <c r="I183" s="18"/>
      <c r="J183" s="19"/>
    </row>
    <row r="184" spans="1:10" ht="12.75">
      <c r="A184" s="3" t="s">
        <v>21</v>
      </c>
      <c r="B184" s="110"/>
      <c r="C184" s="37"/>
      <c r="D184" s="4">
        <f t="shared" si="21"/>
        <v>57808.8</v>
      </c>
      <c r="E184" s="4">
        <v>27342</v>
      </c>
      <c r="F184" s="4">
        <v>18748.8</v>
      </c>
      <c r="G184" s="4">
        <v>11718</v>
      </c>
      <c r="H184" s="4"/>
      <c r="I184" s="18"/>
      <c r="J184" s="19"/>
    </row>
    <row r="185" spans="1:10" ht="12.75">
      <c r="A185" s="21" t="s">
        <v>22</v>
      </c>
      <c r="B185" s="110"/>
      <c r="C185" s="37"/>
      <c r="D185" s="4">
        <f t="shared" si="21"/>
        <v>85150.8</v>
      </c>
      <c r="E185" s="4">
        <v>39060</v>
      </c>
      <c r="F185" s="4">
        <v>18748.8</v>
      </c>
      <c r="G185" s="4">
        <v>27342</v>
      </c>
      <c r="H185" s="4"/>
      <c r="I185" s="18"/>
      <c r="J185" s="19"/>
    </row>
    <row r="186" spans="1:10" ht="12.75">
      <c r="A186" s="21" t="s">
        <v>23</v>
      </c>
      <c r="B186" s="110"/>
      <c r="C186" s="37"/>
      <c r="D186" s="4">
        <f t="shared" si="21"/>
        <v>148428</v>
      </c>
      <c r="E186" s="4">
        <v>78120</v>
      </c>
      <c r="F186" s="4">
        <v>31248</v>
      </c>
      <c r="G186" s="4">
        <v>39060</v>
      </c>
      <c r="H186" s="4"/>
      <c r="I186" s="18"/>
      <c r="J186" s="19"/>
    </row>
    <row r="187" spans="1:10" ht="12.75">
      <c r="A187" s="21" t="s">
        <v>20</v>
      </c>
      <c r="B187" s="109"/>
      <c r="C187" s="38"/>
      <c r="D187" s="4">
        <f t="shared" si="21"/>
        <v>83588.4</v>
      </c>
      <c r="E187" s="4">
        <v>58590</v>
      </c>
      <c r="F187" s="4">
        <v>24998.4</v>
      </c>
      <c r="G187" s="4"/>
      <c r="H187" s="4"/>
      <c r="I187" s="18"/>
      <c r="J187" s="19"/>
    </row>
    <row r="188" spans="1:10" ht="38.25">
      <c r="A188" s="34" t="s">
        <v>94</v>
      </c>
      <c r="B188" s="42" t="s">
        <v>3</v>
      </c>
      <c r="C188" s="1" t="s">
        <v>1</v>
      </c>
      <c r="D188" s="7">
        <f aca="true" t="shared" si="22" ref="D188:D201">E188+F188+G188</f>
        <v>49694</v>
      </c>
      <c r="E188" s="4">
        <v>49694</v>
      </c>
      <c r="F188" s="4"/>
      <c r="G188" s="4"/>
      <c r="H188" s="4"/>
      <c r="I188" s="18"/>
      <c r="J188" s="19"/>
    </row>
    <row r="189" spans="1:10" ht="38.25">
      <c r="A189" s="35" t="s">
        <v>95</v>
      </c>
      <c r="B189" s="42" t="s">
        <v>3</v>
      </c>
      <c r="C189" s="1" t="s">
        <v>1</v>
      </c>
      <c r="D189" s="7">
        <f t="shared" si="22"/>
        <v>79950</v>
      </c>
      <c r="E189" s="4">
        <v>79950</v>
      </c>
      <c r="F189" s="4"/>
      <c r="G189" s="4"/>
      <c r="H189" s="4"/>
      <c r="I189" s="18"/>
      <c r="J189" s="19"/>
    </row>
    <row r="190" spans="1:10" ht="38.25">
      <c r="A190" s="35" t="s">
        <v>96</v>
      </c>
      <c r="B190" s="42" t="s">
        <v>3</v>
      </c>
      <c r="C190" s="1" t="s">
        <v>1</v>
      </c>
      <c r="D190" s="25">
        <f t="shared" si="22"/>
        <v>68500</v>
      </c>
      <c r="E190" s="4">
        <v>68500</v>
      </c>
      <c r="F190" s="4"/>
      <c r="G190" s="4"/>
      <c r="H190" s="4"/>
      <c r="I190" s="18"/>
      <c r="J190" s="19"/>
    </row>
    <row r="191" spans="1:10" ht="38.25">
      <c r="A191" s="35" t="s">
        <v>97</v>
      </c>
      <c r="B191" s="42" t="s">
        <v>3</v>
      </c>
      <c r="C191" s="1" t="s">
        <v>1</v>
      </c>
      <c r="D191" s="25">
        <f t="shared" si="22"/>
        <v>68500</v>
      </c>
      <c r="E191" s="4">
        <v>68500</v>
      </c>
      <c r="F191" s="4"/>
      <c r="G191" s="4"/>
      <c r="H191" s="4"/>
      <c r="I191" s="18"/>
      <c r="J191" s="19"/>
    </row>
    <row r="192" spans="1:10" ht="38.25">
      <c r="A192" s="35" t="s">
        <v>98</v>
      </c>
      <c r="B192" s="42" t="s">
        <v>3</v>
      </c>
      <c r="C192" s="1" t="s">
        <v>1</v>
      </c>
      <c r="D192" s="25">
        <f t="shared" si="22"/>
        <v>68500</v>
      </c>
      <c r="E192" s="4">
        <v>68500</v>
      </c>
      <c r="F192" s="4"/>
      <c r="G192" s="4"/>
      <c r="H192" s="4"/>
      <c r="I192" s="18"/>
      <c r="J192" s="19"/>
    </row>
    <row r="193" spans="1:10" ht="38.25">
      <c r="A193" s="35" t="s">
        <v>99</v>
      </c>
      <c r="B193" s="42" t="s">
        <v>3</v>
      </c>
      <c r="C193" s="1" t="s">
        <v>1</v>
      </c>
      <c r="D193" s="25">
        <f t="shared" si="22"/>
        <v>68500</v>
      </c>
      <c r="E193" s="4">
        <v>68500</v>
      </c>
      <c r="F193" s="4"/>
      <c r="G193" s="4"/>
      <c r="H193" s="4"/>
      <c r="I193" s="18"/>
      <c r="J193" s="19"/>
    </row>
    <row r="194" spans="1:10" ht="38.25">
      <c r="A194" s="35" t="s">
        <v>100</v>
      </c>
      <c r="B194" s="42" t="s">
        <v>3</v>
      </c>
      <c r="C194" s="1" t="s">
        <v>1</v>
      </c>
      <c r="D194" s="25">
        <f t="shared" si="22"/>
        <v>68500</v>
      </c>
      <c r="E194" s="4">
        <v>68500</v>
      </c>
      <c r="F194" s="4"/>
      <c r="G194" s="4"/>
      <c r="H194" s="4"/>
      <c r="I194" s="18"/>
      <c r="J194" s="19"/>
    </row>
    <row r="195" spans="1:10" ht="38.25">
      <c r="A195" s="35" t="s">
        <v>101</v>
      </c>
      <c r="B195" s="42" t="s">
        <v>3</v>
      </c>
      <c r="C195" s="1" t="s">
        <v>1</v>
      </c>
      <c r="D195" s="25">
        <f t="shared" si="22"/>
        <v>68500</v>
      </c>
      <c r="E195" s="4">
        <v>68500</v>
      </c>
      <c r="F195" s="4"/>
      <c r="G195" s="4"/>
      <c r="H195" s="4"/>
      <c r="I195" s="18"/>
      <c r="J195" s="19"/>
    </row>
    <row r="196" spans="1:10" ht="40.5">
      <c r="A196" s="35" t="s">
        <v>102</v>
      </c>
      <c r="B196" s="42" t="s">
        <v>3</v>
      </c>
      <c r="C196" s="1" t="s">
        <v>1</v>
      </c>
      <c r="D196" s="25">
        <f t="shared" si="22"/>
        <v>13595.72</v>
      </c>
      <c r="E196" s="4">
        <v>13595.72</v>
      </c>
      <c r="F196" s="4"/>
      <c r="G196" s="4"/>
      <c r="H196" s="4"/>
      <c r="I196" s="18"/>
      <c r="J196" s="19"/>
    </row>
    <row r="197" spans="1:10" ht="38.25">
      <c r="A197" s="35" t="s">
        <v>103</v>
      </c>
      <c r="B197" s="42" t="s">
        <v>3</v>
      </c>
      <c r="C197" s="1" t="s">
        <v>1</v>
      </c>
      <c r="D197" s="25">
        <f t="shared" si="22"/>
        <v>33611.59</v>
      </c>
      <c r="E197" s="4">
        <v>33611.59</v>
      </c>
      <c r="F197" s="4"/>
      <c r="G197" s="4"/>
      <c r="H197" s="4"/>
      <c r="I197" s="18"/>
      <c r="J197" s="19"/>
    </row>
    <row r="198" spans="1:10" ht="40.5">
      <c r="A198" s="35" t="s">
        <v>104</v>
      </c>
      <c r="B198" s="42" t="s">
        <v>3</v>
      </c>
      <c r="C198" s="1" t="s">
        <v>1</v>
      </c>
      <c r="D198" s="25">
        <f t="shared" si="22"/>
        <v>117884</v>
      </c>
      <c r="E198" s="4">
        <v>117884</v>
      </c>
      <c r="F198" s="4"/>
      <c r="G198" s="4"/>
      <c r="H198" s="4"/>
      <c r="I198" s="18"/>
      <c r="J198" s="19"/>
    </row>
    <row r="199" spans="1:10" ht="38.25">
      <c r="A199" s="35" t="s">
        <v>105</v>
      </c>
      <c r="B199" s="42" t="s">
        <v>3</v>
      </c>
      <c r="C199" s="1" t="s">
        <v>1</v>
      </c>
      <c r="D199" s="25">
        <f t="shared" si="22"/>
        <v>12000</v>
      </c>
      <c r="E199" s="4">
        <v>12000</v>
      </c>
      <c r="F199" s="4"/>
      <c r="G199" s="4"/>
      <c r="H199" s="4"/>
      <c r="I199" s="18"/>
      <c r="J199" s="19"/>
    </row>
    <row r="200" spans="1:10" ht="38.25">
      <c r="A200" s="35" t="s">
        <v>106</v>
      </c>
      <c r="B200" s="42" t="s">
        <v>3</v>
      </c>
      <c r="C200" s="1" t="s">
        <v>1</v>
      </c>
      <c r="D200" s="25">
        <f t="shared" si="22"/>
        <v>14400</v>
      </c>
      <c r="E200" s="4">
        <v>14400</v>
      </c>
      <c r="F200" s="4"/>
      <c r="G200" s="4"/>
      <c r="H200" s="4"/>
      <c r="I200" s="18"/>
      <c r="J200" s="19"/>
    </row>
    <row r="201" spans="1:10" ht="38.25">
      <c r="A201" s="35" t="s">
        <v>107</v>
      </c>
      <c r="B201" s="42" t="s">
        <v>3</v>
      </c>
      <c r="C201" s="1" t="s">
        <v>1</v>
      </c>
      <c r="D201" s="25">
        <f t="shared" si="22"/>
        <v>17181</v>
      </c>
      <c r="E201" s="4">
        <v>17181</v>
      </c>
      <c r="F201" s="4"/>
      <c r="G201" s="4"/>
      <c r="H201" s="4"/>
      <c r="I201" s="18"/>
      <c r="J201" s="19"/>
    </row>
    <row r="202" spans="1:10" ht="38.25">
      <c r="A202" s="41" t="s">
        <v>113</v>
      </c>
      <c r="B202" s="46" t="s">
        <v>3</v>
      </c>
      <c r="C202" s="47" t="s">
        <v>1</v>
      </c>
      <c r="D202" s="48">
        <f aca="true" t="shared" si="23" ref="D202:D208">E202+F202+G202</f>
        <v>26030</v>
      </c>
      <c r="E202" s="6">
        <v>26030</v>
      </c>
      <c r="F202" s="4"/>
      <c r="G202" s="4"/>
      <c r="H202" s="4"/>
      <c r="I202" s="18"/>
      <c r="J202" s="19"/>
    </row>
    <row r="203" spans="1:10" ht="38.25">
      <c r="A203" s="35" t="s">
        <v>108</v>
      </c>
      <c r="B203" s="42" t="s">
        <v>3</v>
      </c>
      <c r="C203" s="1" t="s">
        <v>1</v>
      </c>
      <c r="D203" s="25">
        <f t="shared" si="23"/>
        <v>96198.09</v>
      </c>
      <c r="E203" s="4">
        <v>96198.09</v>
      </c>
      <c r="F203" s="4"/>
      <c r="G203" s="4"/>
      <c r="H203" s="4"/>
      <c r="I203" s="18"/>
      <c r="J203" s="19"/>
    </row>
    <row r="204" spans="1:10" ht="38.25">
      <c r="A204" s="35" t="s">
        <v>112</v>
      </c>
      <c r="B204" s="42" t="s">
        <v>3</v>
      </c>
      <c r="C204" s="1" t="s">
        <v>1</v>
      </c>
      <c r="D204" s="25">
        <f t="shared" si="23"/>
        <v>4700</v>
      </c>
      <c r="E204" s="4">
        <v>4700</v>
      </c>
      <c r="F204" s="4"/>
      <c r="G204" s="4"/>
      <c r="H204" s="4"/>
      <c r="I204" s="18"/>
      <c r="J204" s="19"/>
    </row>
    <row r="205" spans="1:10" ht="38.25">
      <c r="A205" s="35" t="s">
        <v>109</v>
      </c>
      <c r="B205" s="42" t="s">
        <v>3</v>
      </c>
      <c r="C205" s="1" t="s">
        <v>1</v>
      </c>
      <c r="D205" s="25">
        <f t="shared" si="23"/>
        <v>20000</v>
      </c>
      <c r="E205" s="4">
        <v>20000</v>
      </c>
      <c r="F205" s="4"/>
      <c r="G205" s="4"/>
      <c r="H205" s="4"/>
      <c r="I205" s="18"/>
      <c r="J205" s="19"/>
    </row>
    <row r="206" spans="1:10" ht="38.25">
      <c r="A206" s="35" t="s">
        <v>110</v>
      </c>
      <c r="B206" s="42" t="s">
        <v>3</v>
      </c>
      <c r="C206" s="1" t="s">
        <v>1</v>
      </c>
      <c r="D206" s="25">
        <f t="shared" si="23"/>
        <v>96959</v>
      </c>
      <c r="E206" s="4">
        <v>96959</v>
      </c>
      <c r="F206" s="4"/>
      <c r="G206" s="4"/>
      <c r="H206" s="4"/>
      <c r="I206" s="18"/>
      <c r="J206" s="19"/>
    </row>
    <row r="207" spans="1:10" ht="38.25">
      <c r="A207" s="35" t="s">
        <v>111</v>
      </c>
      <c r="B207" s="42" t="s">
        <v>3</v>
      </c>
      <c r="C207" s="1" t="s">
        <v>1</v>
      </c>
      <c r="D207" s="25">
        <f t="shared" si="23"/>
        <v>10000</v>
      </c>
      <c r="E207" s="4">
        <v>10000</v>
      </c>
      <c r="F207" s="4"/>
      <c r="G207" s="4"/>
      <c r="H207" s="4"/>
      <c r="I207" s="18"/>
      <c r="J207" s="19"/>
    </row>
    <row r="208" spans="1:10" ht="38.25">
      <c r="A208" s="35" t="s">
        <v>120</v>
      </c>
      <c r="B208" s="42" t="s">
        <v>3</v>
      </c>
      <c r="C208" s="1" t="s">
        <v>1</v>
      </c>
      <c r="D208" s="25">
        <f t="shared" si="23"/>
        <v>114937.56</v>
      </c>
      <c r="E208" s="4">
        <v>114937.56</v>
      </c>
      <c r="F208" s="4"/>
      <c r="G208" s="4"/>
      <c r="H208" s="4"/>
      <c r="I208" s="18"/>
      <c r="J208" s="19"/>
    </row>
    <row r="209" spans="1:10" ht="38.25">
      <c r="A209" s="35" t="s">
        <v>118</v>
      </c>
      <c r="B209" s="42" t="s">
        <v>3</v>
      </c>
      <c r="C209" s="1" t="s">
        <v>1</v>
      </c>
      <c r="D209" s="25">
        <f aca="true" t="shared" si="24" ref="D209:D215">E209+F209+G209</f>
        <v>253388</v>
      </c>
      <c r="E209" s="4">
        <v>253388</v>
      </c>
      <c r="F209" s="4"/>
      <c r="G209" s="4"/>
      <c r="H209" s="4"/>
      <c r="I209" s="18"/>
      <c r="J209" s="19"/>
    </row>
    <row r="210" spans="1:10" ht="38.25">
      <c r="A210" s="35" t="s">
        <v>119</v>
      </c>
      <c r="B210" s="42" t="s">
        <v>3</v>
      </c>
      <c r="C210" s="1" t="s">
        <v>1</v>
      </c>
      <c r="D210" s="25">
        <f t="shared" si="24"/>
        <v>130000</v>
      </c>
      <c r="E210" s="4">
        <v>130000</v>
      </c>
      <c r="F210" s="4"/>
      <c r="G210" s="4"/>
      <c r="H210" s="4"/>
      <c r="I210" s="18"/>
      <c r="J210" s="19"/>
    </row>
    <row r="211" spans="1:10" ht="38.25">
      <c r="A211" s="35" t="s">
        <v>121</v>
      </c>
      <c r="B211" s="42" t="s">
        <v>3</v>
      </c>
      <c r="C211" s="1" t="s">
        <v>1</v>
      </c>
      <c r="D211" s="25">
        <f t="shared" si="24"/>
        <v>10560</v>
      </c>
      <c r="E211" s="4">
        <v>10560</v>
      </c>
      <c r="F211" s="4"/>
      <c r="G211" s="4"/>
      <c r="H211" s="4"/>
      <c r="I211" s="18"/>
      <c r="J211" s="19"/>
    </row>
    <row r="212" spans="1:10" ht="12.75" customHeight="1">
      <c r="A212" s="116" t="s">
        <v>122</v>
      </c>
      <c r="B212" s="108" t="s">
        <v>3</v>
      </c>
      <c r="C212" s="27" t="s">
        <v>10</v>
      </c>
      <c r="D212" s="25">
        <f t="shared" si="24"/>
        <v>94999</v>
      </c>
      <c r="E212" s="4">
        <v>94999</v>
      </c>
      <c r="F212" s="4"/>
      <c r="G212" s="4"/>
      <c r="H212" s="4"/>
      <c r="I212" s="18"/>
      <c r="J212" s="19"/>
    </row>
    <row r="213" spans="1:10" ht="20.25">
      <c r="A213" s="118"/>
      <c r="B213" s="109"/>
      <c r="C213" s="1" t="s">
        <v>1</v>
      </c>
      <c r="D213" s="25">
        <f t="shared" si="24"/>
        <v>5000</v>
      </c>
      <c r="E213" s="4">
        <v>5000</v>
      </c>
      <c r="F213" s="4"/>
      <c r="G213" s="4"/>
      <c r="H213" s="4"/>
      <c r="I213" s="18"/>
      <c r="J213" s="19"/>
    </row>
    <row r="214" spans="1:10" ht="38.25">
      <c r="A214" s="35" t="s">
        <v>123</v>
      </c>
      <c r="B214" s="42" t="s">
        <v>3</v>
      </c>
      <c r="C214" s="1" t="s">
        <v>1</v>
      </c>
      <c r="D214" s="25">
        <f t="shared" si="24"/>
        <v>100000</v>
      </c>
      <c r="E214" s="4">
        <v>100000</v>
      </c>
      <c r="F214" s="4"/>
      <c r="G214" s="4"/>
      <c r="H214" s="4"/>
      <c r="I214" s="18"/>
      <c r="J214" s="19"/>
    </row>
    <row r="215" spans="1:10" ht="38.25">
      <c r="A215" s="35" t="s">
        <v>124</v>
      </c>
      <c r="B215" s="42" t="s">
        <v>3</v>
      </c>
      <c r="C215" s="1" t="s">
        <v>1</v>
      </c>
      <c r="D215" s="25">
        <f t="shared" si="24"/>
        <v>69505</v>
      </c>
      <c r="E215" s="4">
        <v>69505</v>
      </c>
      <c r="F215" s="4"/>
      <c r="G215" s="4"/>
      <c r="H215" s="4"/>
      <c r="I215" s="18"/>
      <c r="J215" s="19"/>
    </row>
    <row r="216" spans="1:10" ht="12.75" customHeight="1">
      <c r="A216" s="116" t="s">
        <v>125</v>
      </c>
      <c r="B216" s="108" t="s">
        <v>3</v>
      </c>
      <c r="C216" s="27" t="s">
        <v>10</v>
      </c>
      <c r="D216" s="25">
        <f aca="true" t="shared" si="25" ref="D216:D229">E216+F216+G216</f>
        <v>28500</v>
      </c>
      <c r="E216" s="4">
        <v>28500</v>
      </c>
      <c r="F216" s="4"/>
      <c r="G216" s="4"/>
      <c r="H216" s="4"/>
      <c r="I216" s="18"/>
      <c r="J216" s="19"/>
    </row>
    <row r="217" spans="1:10" ht="20.25">
      <c r="A217" s="118"/>
      <c r="B217" s="109"/>
      <c r="C217" s="1" t="s">
        <v>1</v>
      </c>
      <c r="D217" s="25">
        <f t="shared" si="25"/>
        <v>1500</v>
      </c>
      <c r="E217" s="4">
        <v>1500</v>
      </c>
      <c r="F217" s="4"/>
      <c r="G217" s="4"/>
      <c r="H217" s="4"/>
      <c r="I217" s="18"/>
      <c r="J217" s="19"/>
    </row>
    <row r="218" spans="1:10" ht="12.75" customHeight="1">
      <c r="A218" s="116" t="s">
        <v>126</v>
      </c>
      <c r="B218" s="108" t="s">
        <v>3</v>
      </c>
      <c r="C218" s="27" t="s">
        <v>10</v>
      </c>
      <c r="D218" s="25">
        <f t="shared" si="25"/>
        <v>38395</v>
      </c>
      <c r="E218" s="4">
        <v>38395</v>
      </c>
      <c r="F218" s="4"/>
      <c r="G218" s="4"/>
      <c r="H218" s="4"/>
      <c r="I218" s="18"/>
      <c r="J218" s="19"/>
    </row>
    <row r="219" spans="1:10" ht="20.25">
      <c r="A219" s="118"/>
      <c r="B219" s="109"/>
      <c r="C219" s="1" t="s">
        <v>1</v>
      </c>
      <c r="D219" s="25">
        <f t="shared" si="25"/>
        <v>2021</v>
      </c>
      <c r="E219" s="4">
        <v>2021</v>
      </c>
      <c r="F219" s="4"/>
      <c r="G219" s="4"/>
      <c r="H219" s="4"/>
      <c r="I219" s="18"/>
      <c r="J219" s="19"/>
    </row>
    <row r="220" spans="1:10" ht="12.75" customHeight="1">
      <c r="A220" s="116" t="s">
        <v>127</v>
      </c>
      <c r="B220" s="108" t="s">
        <v>3</v>
      </c>
      <c r="C220" s="27" t="s">
        <v>10</v>
      </c>
      <c r="D220" s="25">
        <f t="shared" si="25"/>
        <v>130587</v>
      </c>
      <c r="E220" s="4">
        <v>130587</v>
      </c>
      <c r="F220" s="4"/>
      <c r="G220" s="4"/>
      <c r="H220" s="4"/>
      <c r="I220" s="18"/>
      <c r="J220" s="19"/>
    </row>
    <row r="221" spans="1:10" ht="20.25">
      <c r="A221" s="118"/>
      <c r="B221" s="109"/>
      <c r="C221" s="1" t="s">
        <v>1</v>
      </c>
      <c r="D221" s="25">
        <f t="shared" si="25"/>
        <v>6873</v>
      </c>
      <c r="E221" s="4">
        <v>6873</v>
      </c>
      <c r="F221" s="4"/>
      <c r="G221" s="4"/>
      <c r="H221" s="4"/>
      <c r="I221" s="18"/>
      <c r="J221" s="19"/>
    </row>
    <row r="222" spans="1:10" ht="29.25" customHeight="1">
      <c r="A222" s="116" t="s">
        <v>133</v>
      </c>
      <c r="B222" s="108" t="s">
        <v>3</v>
      </c>
      <c r="C222" s="1" t="s">
        <v>10</v>
      </c>
      <c r="D222" s="25">
        <f t="shared" si="25"/>
        <v>189980</v>
      </c>
      <c r="E222" s="4">
        <v>189980</v>
      </c>
      <c r="F222" s="4"/>
      <c r="G222" s="4"/>
      <c r="H222" s="4"/>
      <c r="I222" s="18"/>
      <c r="J222" s="19"/>
    </row>
    <row r="223" spans="1:10" ht="21" customHeight="1">
      <c r="A223" s="118"/>
      <c r="B223" s="109"/>
      <c r="C223" s="1" t="s">
        <v>1</v>
      </c>
      <c r="D223" s="25">
        <f t="shared" si="25"/>
        <v>10000</v>
      </c>
      <c r="E223" s="4">
        <v>10000</v>
      </c>
      <c r="F223" s="4"/>
      <c r="G223" s="4"/>
      <c r="H223" s="4"/>
      <c r="I223" s="18"/>
      <c r="J223" s="19"/>
    </row>
    <row r="224" spans="1:10" ht="38.25">
      <c r="A224" s="1" t="s">
        <v>131</v>
      </c>
      <c r="B224" s="42" t="s">
        <v>3</v>
      </c>
      <c r="C224" s="1" t="s">
        <v>1</v>
      </c>
      <c r="D224" s="25">
        <f t="shared" si="25"/>
        <v>29500</v>
      </c>
      <c r="E224" s="4">
        <v>29500</v>
      </c>
      <c r="F224" s="4"/>
      <c r="G224" s="4"/>
      <c r="H224" s="4"/>
      <c r="I224" s="18"/>
      <c r="J224" s="19"/>
    </row>
    <row r="225" spans="1:10" ht="38.25">
      <c r="A225" s="62" t="s">
        <v>136</v>
      </c>
      <c r="B225" s="42" t="s">
        <v>3</v>
      </c>
      <c r="C225" s="1" t="s">
        <v>1</v>
      </c>
      <c r="D225" s="25">
        <f t="shared" si="25"/>
        <v>26316</v>
      </c>
      <c r="E225" s="6">
        <v>26316</v>
      </c>
      <c r="F225" s="4"/>
      <c r="G225" s="4"/>
      <c r="H225" s="4"/>
      <c r="I225" s="18"/>
      <c r="J225" s="19"/>
    </row>
    <row r="226" spans="1:10" ht="38.25">
      <c r="A226" s="62" t="s">
        <v>137</v>
      </c>
      <c r="B226" s="42" t="s">
        <v>3</v>
      </c>
      <c r="C226" s="1" t="s">
        <v>1</v>
      </c>
      <c r="D226" s="25">
        <f t="shared" si="25"/>
        <v>26316</v>
      </c>
      <c r="E226" s="6">
        <v>26316</v>
      </c>
      <c r="F226" s="4"/>
      <c r="G226" s="4"/>
      <c r="H226" s="4"/>
      <c r="I226" s="18"/>
      <c r="J226" s="19"/>
    </row>
    <row r="227" spans="1:10" ht="38.25">
      <c r="A227" s="62" t="s">
        <v>138</v>
      </c>
      <c r="B227" s="42" t="s">
        <v>3</v>
      </c>
      <c r="C227" s="1" t="s">
        <v>1</v>
      </c>
      <c r="D227" s="25">
        <f t="shared" si="25"/>
        <v>5000</v>
      </c>
      <c r="E227" s="6">
        <v>5000</v>
      </c>
      <c r="F227" s="4"/>
      <c r="G227" s="4"/>
      <c r="H227" s="4"/>
      <c r="I227" s="18"/>
      <c r="J227" s="19"/>
    </row>
    <row r="228" spans="1:10" ht="40.5">
      <c r="A228" s="1" t="s">
        <v>128</v>
      </c>
      <c r="B228" s="42" t="s">
        <v>3</v>
      </c>
      <c r="C228" s="1" t="s">
        <v>1</v>
      </c>
      <c r="D228" s="25">
        <f t="shared" si="25"/>
        <v>14162.5</v>
      </c>
      <c r="E228" s="4"/>
      <c r="F228" s="4">
        <v>14162.5</v>
      </c>
      <c r="G228" s="4"/>
      <c r="H228" s="4"/>
      <c r="I228" s="18"/>
      <c r="J228" s="19"/>
    </row>
    <row r="229" spans="1:10" ht="38.25">
      <c r="A229" s="1" t="s">
        <v>129</v>
      </c>
      <c r="B229" s="42" t="s">
        <v>3</v>
      </c>
      <c r="C229" s="1" t="s">
        <v>1</v>
      </c>
      <c r="D229" s="25">
        <f t="shared" si="25"/>
        <v>28325</v>
      </c>
      <c r="E229" s="4"/>
      <c r="F229" s="4">
        <v>28325</v>
      </c>
      <c r="G229" s="4"/>
      <c r="H229" s="4"/>
      <c r="I229" s="18"/>
      <c r="J229" s="19"/>
    </row>
    <row r="230" spans="1:10" ht="38.25">
      <c r="A230" s="1" t="s">
        <v>130</v>
      </c>
      <c r="B230" s="42" t="s">
        <v>3</v>
      </c>
      <c r="C230" s="1" t="s">
        <v>1</v>
      </c>
      <c r="D230" s="25">
        <f aca="true" t="shared" si="26" ref="D230:D244">E230+F230+G230</f>
        <v>20122.5</v>
      </c>
      <c r="E230" s="4"/>
      <c r="F230" s="4">
        <v>20122.5</v>
      </c>
      <c r="G230" s="4"/>
      <c r="H230" s="4"/>
      <c r="I230" s="18"/>
      <c r="J230" s="19"/>
    </row>
    <row r="231" spans="1:10" ht="38.25">
      <c r="A231" s="1" t="s">
        <v>154</v>
      </c>
      <c r="B231" s="42" t="s">
        <v>3</v>
      </c>
      <c r="C231" s="1" t="s">
        <v>1</v>
      </c>
      <c r="D231" s="25">
        <f t="shared" si="26"/>
        <v>12390</v>
      </c>
      <c r="E231" s="4"/>
      <c r="F231" s="4">
        <v>12390</v>
      </c>
      <c r="G231" s="4"/>
      <c r="H231" s="4"/>
      <c r="I231" s="18"/>
      <c r="J231" s="19"/>
    </row>
    <row r="232" spans="1:10" ht="38.25">
      <c r="A232" s="35" t="s">
        <v>140</v>
      </c>
      <c r="B232" s="42" t="s">
        <v>3</v>
      </c>
      <c r="C232" s="1" t="s">
        <v>1</v>
      </c>
      <c r="D232" s="25">
        <f t="shared" si="26"/>
        <v>19455.07</v>
      </c>
      <c r="E232" s="4"/>
      <c r="F232" s="4">
        <v>19455.07</v>
      </c>
      <c r="G232" s="4"/>
      <c r="H232" s="4"/>
      <c r="I232" s="18"/>
      <c r="J232" s="19"/>
    </row>
    <row r="233" spans="1:10" ht="26.25" customHeight="1">
      <c r="A233" s="65" t="s">
        <v>145</v>
      </c>
      <c r="B233" s="108" t="s">
        <v>3</v>
      </c>
      <c r="C233" s="1" t="s">
        <v>10</v>
      </c>
      <c r="D233" s="25">
        <f t="shared" si="26"/>
        <v>94990</v>
      </c>
      <c r="E233" s="4"/>
      <c r="F233" s="6">
        <v>94990</v>
      </c>
      <c r="G233" s="4"/>
      <c r="H233" s="4"/>
      <c r="I233" s="18"/>
      <c r="J233" s="19"/>
    </row>
    <row r="234" spans="1:10" ht="24" customHeight="1">
      <c r="A234" s="69"/>
      <c r="B234" s="109"/>
      <c r="C234" s="1" t="s">
        <v>1</v>
      </c>
      <c r="D234" s="25">
        <f t="shared" si="26"/>
        <v>5000</v>
      </c>
      <c r="E234" s="4"/>
      <c r="F234" s="4">
        <v>5000</v>
      </c>
      <c r="G234" s="4"/>
      <c r="H234" s="4"/>
      <c r="I234" s="18"/>
      <c r="J234" s="19"/>
    </row>
    <row r="235" spans="1:10" ht="37.5" customHeight="1">
      <c r="A235" s="68" t="s">
        <v>151</v>
      </c>
      <c r="B235" s="43" t="s">
        <v>3</v>
      </c>
      <c r="C235" s="1" t="s">
        <v>10</v>
      </c>
      <c r="D235" s="25">
        <f t="shared" si="26"/>
        <v>27752</v>
      </c>
      <c r="E235" s="4"/>
      <c r="F235" s="4">
        <v>27752</v>
      </c>
      <c r="G235" s="4"/>
      <c r="H235" s="4"/>
      <c r="I235" s="18"/>
      <c r="J235" s="19"/>
    </row>
    <row r="236" spans="1:10" ht="24" customHeight="1">
      <c r="A236" s="70"/>
      <c r="B236" s="45"/>
      <c r="C236" s="1" t="s">
        <v>1</v>
      </c>
      <c r="D236" s="25">
        <f aca="true" t="shared" si="27" ref="D236:D242">E236+F236+G236</f>
        <v>1461</v>
      </c>
      <c r="E236" s="4"/>
      <c r="F236" s="6">
        <v>1461</v>
      </c>
      <c r="G236" s="4"/>
      <c r="H236" s="4"/>
      <c r="I236" s="18"/>
      <c r="J236" s="19"/>
    </row>
    <row r="237" spans="1:10" ht="35.25" customHeight="1">
      <c r="A237" s="72" t="s">
        <v>152</v>
      </c>
      <c r="B237" s="43" t="s">
        <v>3</v>
      </c>
      <c r="C237" s="74" t="s">
        <v>10</v>
      </c>
      <c r="D237" s="25">
        <f t="shared" si="27"/>
        <v>103601</v>
      </c>
      <c r="E237" s="4"/>
      <c r="F237" s="6">
        <v>103601</v>
      </c>
      <c r="G237" s="4"/>
      <c r="H237" s="4"/>
      <c r="I237" s="18"/>
      <c r="J237" s="19"/>
    </row>
    <row r="238" spans="1:10" ht="23.25" customHeight="1">
      <c r="A238" s="73"/>
      <c r="B238" s="44"/>
      <c r="C238" s="76" t="s">
        <v>1</v>
      </c>
      <c r="D238" s="87">
        <f t="shared" si="27"/>
        <v>5453</v>
      </c>
      <c r="E238" s="88"/>
      <c r="F238" s="89">
        <v>5453</v>
      </c>
      <c r="G238" s="4"/>
      <c r="H238" s="4"/>
      <c r="I238" s="18"/>
      <c r="J238" s="19"/>
    </row>
    <row r="239" spans="1:10" ht="33.75" customHeight="1">
      <c r="A239" s="35" t="s">
        <v>156</v>
      </c>
      <c r="B239" s="43" t="s">
        <v>3</v>
      </c>
      <c r="C239" s="1" t="s">
        <v>1</v>
      </c>
      <c r="D239" s="7">
        <f>E239+F239+G239</f>
        <v>8220</v>
      </c>
      <c r="E239" s="4"/>
      <c r="F239" s="6">
        <v>8220</v>
      </c>
      <c r="G239" s="4"/>
      <c r="H239" s="4"/>
      <c r="I239" s="18"/>
      <c r="J239" s="19"/>
    </row>
    <row r="240" spans="1:10" ht="36.75" customHeight="1">
      <c r="A240" s="72" t="s">
        <v>153</v>
      </c>
      <c r="B240" s="43" t="s">
        <v>3</v>
      </c>
      <c r="C240" s="74" t="s">
        <v>10</v>
      </c>
      <c r="D240" s="25">
        <f t="shared" si="27"/>
        <v>33981</v>
      </c>
      <c r="E240" s="4"/>
      <c r="F240" s="6">
        <v>33981</v>
      </c>
      <c r="G240" s="4"/>
      <c r="H240" s="4"/>
      <c r="I240" s="18"/>
      <c r="J240" s="19"/>
    </row>
    <row r="241" spans="1:10" ht="21.75" customHeight="1">
      <c r="A241" s="75"/>
      <c r="B241" s="67"/>
      <c r="C241" s="74" t="s">
        <v>1</v>
      </c>
      <c r="D241" s="25">
        <f t="shared" si="27"/>
        <v>1789</v>
      </c>
      <c r="E241" s="4"/>
      <c r="F241" s="6">
        <v>1789</v>
      </c>
      <c r="G241" s="4"/>
      <c r="H241" s="4"/>
      <c r="I241" s="18"/>
      <c r="J241" s="19"/>
    </row>
    <row r="242" spans="1:10" ht="40.5" customHeight="1">
      <c r="A242" s="62" t="s">
        <v>149</v>
      </c>
      <c r="B242" s="43" t="s">
        <v>3</v>
      </c>
      <c r="C242" s="1" t="s">
        <v>10</v>
      </c>
      <c r="D242" s="25">
        <f t="shared" si="27"/>
        <v>94979</v>
      </c>
      <c r="E242" s="4"/>
      <c r="F242" s="6">
        <v>94979</v>
      </c>
      <c r="G242" s="4"/>
      <c r="H242" s="4"/>
      <c r="I242" s="18"/>
      <c r="J242" s="19"/>
    </row>
    <row r="243" spans="1:10" ht="27" customHeight="1">
      <c r="A243" s="69"/>
      <c r="B243" s="45"/>
      <c r="C243" s="1" t="s">
        <v>1</v>
      </c>
      <c r="D243" s="25">
        <f t="shared" si="26"/>
        <v>5000</v>
      </c>
      <c r="E243" s="4"/>
      <c r="F243" s="6">
        <v>5000</v>
      </c>
      <c r="G243" s="4"/>
      <c r="H243" s="4"/>
      <c r="I243" s="18"/>
      <c r="J243" s="19"/>
    </row>
    <row r="244" spans="1:10" ht="45" customHeight="1">
      <c r="A244" s="65" t="s">
        <v>150</v>
      </c>
      <c r="B244" s="42" t="s">
        <v>3</v>
      </c>
      <c r="C244" s="1" t="s">
        <v>1</v>
      </c>
      <c r="D244" s="25">
        <f t="shared" si="26"/>
        <v>150000</v>
      </c>
      <c r="E244" s="4"/>
      <c r="F244" s="6">
        <v>150000</v>
      </c>
      <c r="G244" s="4"/>
      <c r="H244" s="4"/>
      <c r="I244" s="18"/>
      <c r="J244" s="19"/>
    </row>
    <row r="245" spans="1:10" ht="45" customHeight="1">
      <c r="A245" s="1" t="s">
        <v>139</v>
      </c>
      <c r="B245" s="42" t="s">
        <v>3</v>
      </c>
      <c r="C245" s="1" t="s">
        <v>1</v>
      </c>
      <c r="D245" s="25">
        <f>E245+F245+G245</f>
        <v>1</v>
      </c>
      <c r="E245" s="4"/>
      <c r="F245" s="4"/>
      <c r="G245" s="4">
        <v>1</v>
      </c>
      <c r="H245" s="4"/>
      <c r="I245" s="18"/>
      <c r="J245" s="19"/>
    </row>
    <row r="246" spans="1:10" ht="40.5">
      <c r="A246" s="1" t="s">
        <v>169</v>
      </c>
      <c r="B246" s="42" t="s">
        <v>3</v>
      </c>
      <c r="C246" s="1" t="s">
        <v>1</v>
      </c>
      <c r="D246" s="25">
        <f>E246+F246+G246</f>
        <v>1770461.21</v>
      </c>
      <c r="E246" s="4"/>
      <c r="F246" s="4"/>
      <c r="G246" s="4">
        <v>1770461.21</v>
      </c>
      <c r="H246" s="4"/>
      <c r="I246" s="18"/>
      <c r="J246" s="19"/>
    </row>
    <row r="247" spans="1:10" ht="40.5">
      <c r="A247" s="35" t="s">
        <v>29</v>
      </c>
      <c r="B247" s="27" t="s">
        <v>3</v>
      </c>
      <c r="C247" s="27" t="s">
        <v>1</v>
      </c>
      <c r="D247" s="7">
        <f>E247+F247+G247+H247+I247+J247</f>
        <v>1860300</v>
      </c>
      <c r="E247" s="5">
        <f>E248+E249+E250+E251+E252+E253+E254+E255+E256+E257+E258+E259</f>
        <v>307800</v>
      </c>
      <c r="F247" s="5">
        <f>F248+F249+F250+F251+F252+F253+F254+F255+F256+F257+F258+F259</f>
        <v>307800</v>
      </c>
      <c r="G247" s="5">
        <f>G248+G249+G250+G251+G252+G253+G254+G255+G256+G257+G258+G259</f>
        <v>307800</v>
      </c>
      <c r="H247" s="5">
        <f>H248+H249+H250+H251+H252+H253+H254+H255+H256+H257+H258+H259</f>
        <v>321300</v>
      </c>
      <c r="I247" s="5">
        <v>307800</v>
      </c>
      <c r="J247" s="5">
        <v>307800</v>
      </c>
    </row>
    <row r="248" spans="1:10" ht="12.75">
      <c r="A248" s="1" t="s">
        <v>24</v>
      </c>
      <c r="B248" s="37"/>
      <c r="C248" s="37"/>
      <c r="D248" s="4">
        <f>E248+F248+G248+H248+I248+J248</f>
        <v>115560</v>
      </c>
      <c r="E248" s="4">
        <v>29700</v>
      </c>
      <c r="F248" s="4">
        <v>28620</v>
      </c>
      <c r="G248" s="4">
        <v>28620</v>
      </c>
      <c r="H248" s="4">
        <v>28620</v>
      </c>
      <c r="I248" s="4"/>
      <c r="J248" s="4"/>
    </row>
    <row r="249" spans="1:10" ht="12.75">
      <c r="A249" s="1" t="s">
        <v>15</v>
      </c>
      <c r="B249" s="37"/>
      <c r="C249" s="37"/>
      <c r="D249" s="4">
        <f aca="true" t="shared" si="28" ref="D249:D272">E249+F249+G249+H249+I249+J249</f>
        <v>102600</v>
      </c>
      <c r="E249" s="4">
        <v>24300</v>
      </c>
      <c r="F249" s="4">
        <v>24300</v>
      </c>
      <c r="G249" s="4">
        <v>24300</v>
      </c>
      <c r="H249" s="4">
        <v>29700</v>
      </c>
      <c r="I249" s="4"/>
      <c r="J249" s="4"/>
    </row>
    <row r="250" spans="1:10" ht="12.75">
      <c r="A250" s="1" t="s">
        <v>16</v>
      </c>
      <c r="B250" s="37"/>
      <c r="C250" s="37"/>
      <c r="D250" s="4">
        <f t="shared" si="28"/>
        <v>151200</v>
      </c>
      <c r="E250" s="4">
        <v>37800</v>
      </c>
      <c r="F250" s="4">
        <v>37800</v>
      </c>
      <c r="G250" s="4">
        <v>37800</v>
      </c>
      <c r="H250" s="4">
        <v>37800</v>
      </c>
      <c r="I250" s="4"/>
      <c r="J250" s="4"/>
    </row>
    <row r="251" spans="1:10" ht="12.75">
      <c r="A251" s="1" t="s">
        <v>17</v>
      </c>
      <c r="B251" s="37"/>
      <c r="C251" s="37"/>
      <c r="D251" s="4">
        <f t="shared" si="28"/>
        <v>86400</v>
      </c>
      <c r="E251" s="4">
        <v>21600</v>
      </c>
      <c r="F251" s="4">
        <v>21600</v>
      </c>
      <c r="G251" s="4">
        <v>21600</v>
      </c>
      <c r="H251" s="4">
        <v>21600</v>
      </c>
      <c r="I251" s="4"/>
      <c r="J251" s="4"/>
    </row>
    <row r="252" spans="1:10" ht="12.75">
      <c r="A252" s="1" t="s">
        <v>18</v>
      </c>
      <c r="B252" s="37"/>
      <c r="C252" s="37"/>
      <c r="D252" s="4">
        <f t="shared" si="28"/>
        <v>64800</v>
      </c>
      <c r="E252" s="4">
        <v>16200</v>
      </c>
      <c r="F252" s="4">
        <v>16200</v>
      </c>
      <c r="G252" s="4">
        <v>16200</v>
      </c>
      <c r="H252" s="4">
        <v>16200</v>
      </c>
      <c r="I252" s="4"/>
      <c r="J252" s="4"/>
    </row>
    <row r="253" spans="1:10" ht="12.75">
      <c r="A253" s="1" t="s">
        <v>25</v>
      </c>
      <c r="B253" s="37"/>
      <c r="C253" s="37"/>
      <c r="D253" s="4">
        <f t="shared" si="28"/>
        <v>139320</v>
      </c>
      <c r="E253" s="4">
        <v>32400</v>
      </c>
      <c r="F253" s="4">
        <v>37800</v>
      </c>
      <c r="G253" s="4">
        <v>36180</v>
      </c>
      <c r="H253" s="4">
        <v>32940</v>
      </c>
      <c r="I253" s="4"/>
      <c r="J253" s="4"/>
    </row>
    <row r="254" spans="1:10" ht="12.75">
      <c r="A254" s="1" t="s">
        <v>21</v>
      </c>
      <c r="B254" s="37"/>
      <c r="C254" s="37"/>
      <c r="D254" s="4">
        <f t="shared" si="28"/>
        <v>129600</v>
      </c>
      <c r="E254" s="4">
        <v>32400</v>
      </c>
      <c r="F254" s="4">
        <v>32400</v>
      </c>
      <c r="G254" s="4">
        <v>32400</v>
      </c>
      <c r="H254" s="4">
        <v>32400</v>
      </c>
      <c r="I254" s="4"/>
      <c r="J254" s="4"/>
    </row>
    <row r="255" spans="1:10" ht="19.5" customHeight="1">
      <c r="A255" s="1" t="s">
        <v>22</v>
      </c>
      <c r="B255" s="37"/>
      <c r="C255" s="37"/>
      <c r="D255" s="4">
        <f t="shared" si="28"/>
        <v>106920</v>
      </c>
      <c r="E255" s="4">
        <v>27000</v>
      </c>
      <c r="F255" s="4">
        <v>27000</v>
      </c>
      <c r="G255" s="4">
        <v>26460</v>
      </c>
      <c r="H255" s="4">
        <v>26460</v>
      </c>
      <c r="I255" s="4"/>
      <c r="J255" s="4"/>
    </row>
    <row r="256" spans="1:10" ht="12.75">
      <c r="A256" s="1" t="s">
        <v>23</v>
      </c>
      <c r="B256" s="37"/>
      <c r="C256" s="37"/>
      <c r="D256" s="4">
        <f t="shared" si="28"/>
        <v>132300</v>
      </c>
      <c r="E256" s="4">
        <v>29700</v>
      </c>
      <c r="F256" s="4">
        <v>29700</v>
      </c>
      <c r="G256" s="4">
        <v>29700</v>
      </c>
      <c r="H256" s="4">
        <v>43200</v>
      </c>
      <c r="I256" s="4"/>
      <c r="J256" s="4"/>
    </row>
    <row r="257" spans="1:10" ht="12.75">
      <c r="A257" s="1" t="s">
        <v>20</v>
      </c>
      <c r="B257" s="37"/>
      <c r="C257" s="37"/>
      <c r="D257" s="4">
        <f t="shared" si="28"/>
        <v>93960</v>
      </c>
      <c r="E257" s="4">
        <v>27000</v>
      </c>
      <c r="F257" s="4">
        <v>21600</v>
      </c>
      <c r="G257" s="4">
        <v>23760</v>
      </c>
      <c r="H257" s="4">
        <v>21600</v>
      </c>
      <c r="I257" s="4"/>
      <c r="J257" s="4"/>
    </row>
    <row r="258" spans="1:10" ht="12.75">
      <c r="A258" s="1" t="s">
        <v>19</v>
      </c>
      <c r="B258" s="37"/>
      <c r="C258" s="37"/>
      <c r="D258" s="4">
        <f t="shared" si="28"/>
        <v>54000</v>
      </c>
      <c r="E258" s="4">
        <v>13500</v>
      </c>
      <c r="F258" s="4">
        <v>13500</v>
      </c>
      <c r="G258" s="4">
        <v>13500</v>
      </c>
      <c r="H258" s="4">
        <v>13500</v>
      </c>
      <c r="I258" s="4"/>
      <c r="J258" s="4"/>
    </row>
    <row r="259" spans="1:10" ht="12.75">
      <c r="A259" s="1" t="s">
        <v>51</v>
      </c>
      <c r="B259" s="38"/>
      <c r="C259" s="38"/>
      <c r="D259" s="4">
        <f t="shared" si="28"/>
        <v>68040</v>
      </c>
      <c r="E259" s="4">
        <v>16200</v>
      </c>
      <c r="F259" s="4">
        <v>17280</v>
      </c>
      <c r="G259" s="4">
        <v>17280</v>
      </c>
      <c r="H259" s="4">
        <v>17280</v>
      </c>
      <c r="I259" s="4"/>
      <c r="J259" s="4"/>
    </row>
    <row r="260" spans="1:10" ht="45.75" customHeight="1">
      <c r="A260" s="35" t="s">
        <v>29</v>
      </c>
      <c r="B260" s="27" t="s">
        <v>3</v>
      </c>
      <c r="C260" s="27" t="s">
        <v>10</v>
      </c>
      <c r="D260" s="7">
        <f>E260+F260+G260+H260+I260+J260</f>
        <v>3145176</v>
      </c>
      <c r="E260" s="5">
        <f>E261+E262+E263+E264+E265+E266+E267+E268+E269+E270+E271+E272</f>
        <v>513000</v>
      </c>
      <c r="F260" s="5">
        <f>F261+F262+F263+F264+F265+F266+F267+F268+F269+F270+F271+F272</f>
        <v>513000</v>
      </c>
      <c r="G260" s="5">
        <f>G261+G262+G263+G264+G265+G266+G267+G268+G269+G270+G271+G272</f>
        <v>513000</v>
      </c>
      <c r="H260" s="5">
        <f>H261+H262+H263+H264+H265+H266+H267+H268+H269+H270+H271+H272</f>
        <v>535392</v>
      </c>
      <c r="I260" s="5">
        <v>535392</v>
      </c>
      <c r="J260" s="5">
        <v>535392</v>
      </c>
    </row>
    <row r="261" spans="1:10" ht="12.75">
      <c r="A261" s="1" t="s">
        <v>24</v>
      </c>
      <c r="B261" s="37"/>
      <c r="C261" s="37"/>
      <c r="D261" s="4">
        <f t="shared" si="28"/>
        <v>192600</v>
      </c>
      <c r="E261" s="4">
        <v>49500</v>
      </c>
      <c r="F261" s="4">
        <v>47700</v>
      </c>
      <c r="G261" s="4">
        <v>47700</v>
      </c>
      <c r="H261" s="4">
        <v>47700</v>
      </c>
      <c r="I261" s="4"/>
      <c r="J261" s="4"/>
    </row>
    <row r="262" spans="1:10" ht="12.75">
      <c r="A262" s="1" t="s">
        <v>15</v>
      </c>
      <c r="B262" s="37"/>
      <c r="C262" s="37"/>
      <c r="D262" s="4">
        <f t="shared" si="28"/>
        <v>171000</v>
      </c>
      <c r="E262" s="4">
        <v>40500</v>
      </c>
      <c r="F262" s="4">
        <v>40500</v>
      </c>
      <c r="G262" s="4">
        <v>40500</v>
      </c>
      <c r="H262" s="4">
        <v>49500</v>
      </c>
      <c r="I262" s="4"/>
      <c r="J262" s="4"/>
    </row>
    <row r="263" spans="1:10" ht="12.75">
      <c r="A263" s="1" t="s">
        <v>16</v>
      </c>
      <c r="B263" s="37"/>
      <c r="C263" s="37"/>
      <c r="D263" s="4">
        <f t="shared" si="28"/>
        <v>252000</v>
      </c>
      <c r="E263" s="4">
        <v>63000</v>
      </c>
      <c r="F263" s="4">
        <v>63000</v>
      </c>
      <c r="G263" s="4">
        <v>63000</v>
      </c>
      <c r="H263" s="4">
        <v>63000</v>
      </c>
      <c r="I263" s="4"/>
      <c r="J263" s="4"/>
    </row>
    <row r="264" spans="1:10" ht="12.75">
      <c r="A264" s="1" t="s">
        <v>17</v>
      </c>
      <c r="B264" s="37"/>
      <c r="C264" s="37"/>
      <c r="D264" s="4">
        <f t="shared" si="28"/>
        <v>144000</v>
      </c>
      <c r="E264" s="4">
        <v>36000</v>
      </c>
      <c r="F264" s="4">
        <v>36000</v>
      </c>
      <c r="G264" s="4">
        <v>36000</v>
      </c>
      <c r="H264" s="4">
        <v>36000</v>
      </c>
      <c r="I264" s="4"/>
      <c r="J264" s="4"/>
    </row>
    <row r="265" spans="1:10" ht="12.75">
      <c r="A265" s="1" t="s">
        <v>18</v>
      </c>
      <c r="B265" s="37"/>
      <c r="C265" s="37"/>
      <c r="D265" s="4">
        <f t="shared" si="28"/>
        <v>108000</v>
      </c>
      <c r="E265" s="4">
        <v>27000</v>
      </c>
      <c r="F265" s="4">
        <v>27000</v>
      </c>
      <c r="G265" s="4">
        <v>27000</v>
      </c>
      <c r="H265" s="4">
        <v>27000</v>
      </c>
      <c r="I265" s="4"/>
      <c r="J265" s="4"/>
    </row>
    <row r="266" spans="1:10" ht="12.75">
      <c r="A266" s="1" t="s">
        <v>25</v>
      </c>
      <c r="B266" s="37"/>
      <c r="C266" s="37"/>
      <c r="D266" s="4">
        <f t="shared" si="28"/>
        <v>232200</v>
      </c>
      <c r="E266" s="4">
        <v>54000</v>
      </c>
      <c r="F266" s="4">
        <v>63000</v>
      </c>
      <c r="G266" s="4">
        <v>60300</v>
      </c>
      <c r="H266" s="4">
        <v>54900</v>
      </c>
      <c r="I266" s="4"/>
      <c r="J266" s="4"/>
    </row>
    <row r="267" spans="1:10" ht="12.75">
      <c r="A267" s="1" t="s">
        <v>21</v>
      </c>
      <c r="B267" s="37"/>
      <c r="C267" s="37"/>
      <c r="D267" s="4">
        <f t="shared" si="28"/>
        <v>216000</v>
      </c>
      <c r="E267" s="4">
        <v>54000</v>
      </c>
      <c r="F267" s="4">
        <v>54000</v>
      </c>
      <c r="G267" s="4">
        <v>54000</v>
      </c>
      <c r="H267" s="4">
        <v>54000</v>
      </c>
      <c r="I267" s="4"/>
      <c r="J267" s="4"/>
    </row>
    <row r="268" spans="1:10" ht="12.75">
      <c r="A268" s="1" t="s">
        <v>22</v>
      </c>
      <c r="B268" s="37"/>
      <c r="C268" s="37"/>
      <c r="D268" s="4">
        <f t="shared" si="28"/>
        <v>178200</v>
      </c>
      <c r="E268" s="4">
        <v>45000</v>
      </c>
      <c r="F268" s="4">
        <v>45000</v>
      </c>
      <c r="G268" s="4">
        <v>44100</v>
      </c>
      <c r="H268" s="4">
        <v>44100</v>
      </c>
      <c r="I268" s="4"/>
      <c r="J268" s="4"/>
    </row>
    <row r="269" spans="1:10" ht="12.75">
      <c r="A269" s="1" t="s">
        <v>23</v>
      </c>
      <c r="B269" s="37"/>
      <c r="C269" s="37"/>
      <c r="D269" s="4">
        <f t="shared" si="28"/>
        <v>220392</v>
      </c>
      <c r="E269" s="4">
        <v>49500</v>
      </c>
      <c r="F269" s="4">
        <v>49500</v>
      </c>
      <c r="G269" s="4">
        <v>49500</v>
      </c>
      <c r="H269" s="4">
        <v>71892</v>
      </c>
      <c r="I269" s="4"/>
      <c r="J269" s="4"/>
    </row>
    <row r="270" spans="1:10" ht="12.75">
      <c r="A270" s="1" t="s">
        <v>20</v>
      </c>
      <c r="B270" s="37"/>
      <c r="C270" s="37"/>
      <c r="D270" s="4">
        <f t="shared" si="28"/>
        <v>156600</v>
      </c>
      <c r="E270" s="4">
        <v>45000</v>
      </c>
      <c r="F270" s="4">
        <v>36000</v>
      </c>
      <c r="G270" s="4">
        <v>39600</v>
      </c>
      <c r="H270" s="4">
        <v>36000</v>
      </c>
      <c r="I270" s="4"/>
      <c r="J270" s="4"/>
    </row>
    <row r="271" spans="1:10" ht="12.75">
      <c r="A271" s="1" t="s">
        <v>19</v>
      </c>
      <c r="B271" s="37"/>
      <c r="C271" s="37"/>
      <c r="D271" s="4">
        <f t="shared" si="28"/>
        <v>90000</v>
      </c>
      <c r="E271" s="4">
        <v>22500</v>
      </c>
      <c r="F271" s="4">
        <v>22500</v>
      </c>
      <c r="G271" s="4">
        <v>22500</v>
      </c>
      <c r="H271" s="4">
        <v>22500</v>
      </c>
      <c r="I271" s="4"/>
      <c r="J271" s="4"/>
    </row>
    <row r="272" spans="1:10" ht="12.75">
      <c r="A272" s="1" t="s">
        <v>51</v>
      </c>
      <c r="B272" s="38"/>
      <c r="C272" s="38"/>
      <c r="D272" s="4">
        <f t="shared" si="28"/>
        <v>113400</v>
      </c>
      <c r="E272" s="4">
        <v>27000</v>
      </c>
      <c r="F272" s="4">
        <v>28800</v>
      </c>
      <c r="G272" s="4">
        <v>28800</v>
      </c>
      <c r="H272" s="4">
        <v>28800</v>
      </c>
      <c r="I272" s="4"/>
      <c r="J272" s="4"/>
    </row>
    <row r="273" spans="1:10" ht="47.25" customHeight="1">
      <c r="A273" s="22" t="s">
        <v>86</v>
      </c>
      <c r="B273" s="27" t="s">
        <v>3</v>
      </c>
      <c r="C273" s="27" t="s">
        <v>1</v>
      </c>
      <c r="D273" s="25">
        <f>D274+D275+D276+D277+D278+D279+D280+D281+D282+D283+D284+D285+D286+D287</f>
        <v>1294460</v>
      </c>
      <c r="E273" s="7">
        <f>E274+E275+E276+E277+E278+E279+E280+E281+E282+E283+E284+E285+E286+E287</f>
        <v>1294460</v>
      </c>
      <c r="F273" s="7"/>
      <c r="G273" s="7"/>
      <c r="H273" s="7"/>
      <c r="I273" s="7"/>
      <c r="J273" s="19"/>
    </row>
    <row r="274" spans="1:11" ht="12.75">
      <c r="A274" s="1" t="s">
        <v>24</v>
      </c>
      <c r="B274" s="37"/>
      <c r="C274" s="37"/>
      <c r="D274" s="8">
        <f>E274+F274+G274</f>
        <v>169970</v>
      </c>
      <c r="E274" s="26">
        <v>169970</v>
      </c>
      <c r="F274" s="26"/>
      <c r="G274" s="26"/>
      <c r="H274" s="23"/>
      <c r="I274" s="19"/>
      <c r="J274" s="19"/>
      <c r="K274" s="40"/>
    </row>
    <row r="275" spans="1:11" ht="12.75">
      <c r="A275" s="1" t="s">
        <v>15</v>
      </c>
      <c r="B275" s="37"/>
      <c r="C275" s="37"/>
      <c r="D275" s="8">
        <f aca="true" t="shared" si="29" ref="D275:D287">E275+F275+G275</f>
        <v>120000</v>
      </c>
      <c r="E275" s="26">
        <v>120000</v>
      </c>
      <c r="F275" s="26"/>
      <c r="G275" s="26"/>
      <c r="H275" s="23"/>
      <c r="I275" s="19"/>
      <c r="J275" s="19"/>
      <c r="K275" s="40"/>
    </row>
    <row r="276" spans="1:11" ht="12.75">
      <c r="A276" s="1" t="s">
        <v>16</v>
      </c>
      <c r="B276" s="37"/>
      <c r="C276" s="37"/>
      <c r="D276" s="8">
        <f t="shared" si="29"/>
        <v>180000</v>
      </c>
      <c r="E276" s="26">
        <v>180000</v>
      </c>
      <c r="F276" s="26"/>
      <c r="G276" s="26"/>
      <c r="H276" s="23"/>
      <c r="I276" s="19"/>
      <c r="J276" s="19"/>
      <c r="K276" s="40"/>
    </row>
    <row r="277" spans="1:11" ht="12.75">
      <c r="A277" s="1" t="s">
        <v>17</v>
      </c>
      <c r="B277" s="37"/>
      <c r="C277" s="37"/>
      <c r="D277" s="8">
        <f t="shared" si="29"/>
        <v>90000</v>
      </c>
      <c r="E277" s="26">
        <v>90000</v>
      </c>
      <c r="F277" s="26"/>
      <c r="G277" s="26"/>
      <c r="H277" s="23"/>
      <c r="I277" s="19"/>
      <c r="J277" s="19"/>
      <c r="K277" s="40"/>
    </row>
    <row r="278" spans="1:11" ht="11.25" customHeight="1">
      <c r="A278" s="1" t="s">
        <v>18</v>
      </c>
      <c r="B278" s="37"/>
      <c r="C278" s="37"/>
      <c r="D278" s="8">
        <f t="shared" si="29"/>
        <v>57728</v>
      </c>
      <c r="E278" s="26">
        <v>57728</v>
      </c>
      <c r="F278" s="26"/>
      <c r="G278" s="26"/>
      <c r="H278" s="23"/>
      <c r="I278" s="19"/>
      <c r="J278" s="19"/>
      <c r="K278" s="40"/>
    </row>
    <row r="279" spans="1:11" ht="12.75">
      <c r="A279" s="1" t="s">
        <v>25</v>
      </c>
      <c r="B279" s="37"/>
      <c r="C279" s="37"/>
      <c r="D279" s="8">
        <f t="shared" si="29"/>
        <v>83282</v>
      </c>
      <c r="E279" s="26">
        <v>83282</v>
      </c>
      <c r="F279" s="26"/>
      <c r="G279" s="26"/>
      <c r="H279" s="23"/>
      <c r="I279" s="19"/>
      <c r="J279" s="19"/>
      <c r="K279" s="40"/>
    </row>
    <row r="280" spans="1:11" ht="12.75">
      <c r="A280" s="1" t="s">
        <v>21</v>
      </c>
      <c r="B280" s="37"/>
      <c r="C280" s="37"/>
      <c r="D280" s="8">
        <f t="shared" si="29"/>
        <v>110000</v>
      </c>
      <c r="E280" s="26">
        <v>110000</v>
      </c>
      <c r="F280" s="26"/>
      <c r="G280" s="26"/>
      <c r="H280" s="23"/>
      <c r="I280" s="19"/>
      <c r="J280" s="19"/>
      <c r="K280" s="40"/>
    </row>
    <row r="281" spans="1:11" ht="12.75">
      <c r="A281" s="1" t="s">
        <v>22</v>
      </c>
      <c r="B281" s="37"/>
      <c r="C281" s="37"/>
      <c r="D281" s="8">
        <f t="shared" si="29"/>
        <v>137187</v>
      </c>
      <c r="E281" s="26">
        <v>137187</v>
      </c>
      <c r="F281" s="26"/>
      <c r="G281" s="26"/>
      <c r="H281" s="23"/>
      <c r="I281" s="19"/>
      <c r="J281" s="19"/>
      <c r="K281" s="40"/>
    </row>
    <row r="282" spans="1:11" ht="12.75">
      <c r="A282" s="1" t="s">
        <v>23</v>
      </c>
      <c r="B282" s="37"/>
      <c r="C282" s="37"/>
      <c r="D282" s="8">
        <f t="shared" si="29"/>
        <v>249478</v>
      </c>
      <c r="E282" s="26">
        <v>249478</v>
      </c>
      <c r="F282" s="26"/>
      <c r="G282" s="26"/>
      <c r="H282" s="23"/>
      <c r="I282" s="19"/>
      <c r="J282" s="19"/>
      <c r="K282" s="40"/>
    </row>
    <row r="283" spans="1:11" ht="12.75">
      <c r="A283" s="1" t="s">
        <v>20</v>
      </c>
      <c r="B283" s="37"/>
      <c r="C283" s="37"/>
      <c r="D283" s="8">
        <f t="shared" si="29"/>
        <v>63418</v>
      </c>
      <c r="E283" s="26">
        <v>63418</v>
      </c>
      <c r="F283" s="26"/>
      <c r="G283" s="26"/>
      <c r="H283" s="23"/>
      <c r="I283" s="19"/>
      <c r="J283" s="19"/>
      <c r="K283" s="40"/>
    </row>
    <row r="284" spans="1:11" ht="12.75">
      <c r="A284" s="1" t="s">
        <v>19</v>
      </c>
      <c r="B284" s="37"/>
      <c r="C284" s="37"/>
      <c r="D284" s="8">
        <f t="shared" si="29"/>
        <v>24397</v>
      </c>
      <c r="E284" s="26">
        <v>24397</v>
      </c>
      <c r="F284" s="26"/>
      <c r="G284" s="26"/>
      <c r="H284" s="23"/>
      <c r="I284" s="19"/>
      <c r="J284" s="19"/>
      <c r="K284" s="40"/>
    </row>
    <row r="285" spans="1:11" ht="12.75">
      <c r="A285" s="1" t="s">
        <v>51</v>
      </c>
      <c r="B285" s="37"/>
      <c r="C285" s="37"/>
      <c r="D285" s="8">
        <f t="shared" si="29"/>
        <v>6000</v>
      </c>
      <c r="E285" s="26">
        <v>6000</v>
      </c>
      <c r="F285" s="26"/>
      <c r="G285" s="26"/>
      <c r="H285" s="23"/>
      <c r="I285" s="19"/>
      <c r="J285" s="19"/>
      <c r="K285" s="40"/>
    </row>
    <row r="286" spans="1:11" ht="12.75">
      <c r="A286" s="1" t="s">
        <v>52</v>
      </c>
      <c r="B286" s="37"/>
      <c r="C286" s="37"/>
      <c r="D286" s="8">
        <f t="shared" si="29"/>
        <v>1500</v>
      </c>
      <c r="E286" s="26">
        <v>1500</v>
      </c>
      <c r="F286" s="26"/>
      <c r="G286" s="26"/>
      <c r="H286" s="23"/>
      <c r="I286" s="19"/>
      <c r="J286" s="19"/>
      <c r="K286" s="40"/>
    </row>
    <row r="287" spans="1:11" ht="12.75">
      <c r="A287" s="1" t="s">
        <v>53</v>
      </c>
      <c r="B287" s="38"/>
      <c r="C287" s="38"/>
      <c r="D287" s="8">
        <f t="shared" si="29"/>
        <v>1500</v>
      </c>
      <c r="E287" s="26">
        <v>1500</v>
      </c>
      <c r="F287" s="26"/>
      <c r="G287" s="26"/>
      <c r="H287" s="23"/>
      <c r="I287" s="19"/>
      <c r="J287" s="19"/>
      <c r="K287" s="40"/>
    </row>
    <row r="288" spans="1:10" ht="40.5">
      <c r="A288" s="34" t="s">
        <v>88</v>
      </c>
      <c r="B288" s="27" t="s">
        <v>3</v>
      </c>
      <c r="C288" s="27" t="s">
        <v>10</v>
      </c>
      <c r="D288" s="25">
        <f>D289+D290+D291+D292+D293+D294+D295+D296+D297+D298+D299+D300+D301+D302</f>
        <v>10127690</v>
      </c>
      <c r="E288" s="7">
        <f>E289+E290+E291+E292+E293+E294+E295+E296+E297+E298+E299+E300+E301+E302</f>
        <v>3440940</v>
      </c>
      <c r="F288" s="7">
        <f>F289+F290+F291+F292+F293+F294+F295+F296+F297+F298+F299+F300+F301+F302</f>
        <v>6686750</v>
      </c>
      <c r="G288" s="7"/>
      <c r="H288" s="7"/>
      <c r="I288" s="7"/>
      <c r="J288" s="19"/>
    </row>
    <row r="289" spans="1:10" ht="12.75">
      <c r="A289" s="1" t="s">
        <v>24</v>
      </c>
      <c r="B289" s="37"/>
      <c r="C289" s="37"/>
      <c r="D289" s="8">
        <f>E289+F289+G289</f>
        <v>938182</v>
      </c>
      <c r="E289" s="26">
        <v>413770</v>
      </c>
      <c r="F289" s="26">
        <v>524412</v>
      </c>
      <c r="G289" s="26"/>
      <c r="H289" s="23"/>
      <c r="I289" s="19"/>
      <c r="J289" s="19"/>
    </row>
    <row r="290" spans="1:10" ht="12.75">
      <c r="A290" s="1" t="s">
        <v>15</v>
      </c>
      <c r="B290" s="37"/>
      <c r="C290" s="37"/>
      <c r="D290" s="8">
        <f aca="true" t="shared" si="30" ref="D290:D304">E290+F290+G290</f>
        <v>1232650</v>
      </c>
      <c r="E290" s="26">
        <v>361650</v>
      </c>
      <c r="F290" s="26">
        <v>871000</v>
      </c>
      <c r="G290" s="26"/>
      <c r="H290" s="23"/>
      <c r="I290" s="19"/>
      <c r="J290" s="19"/>
    </row>
    <row r="291" spans="1:10" ht="12.75">
      <c r="A291" s="1" t="s">
        <v>16</v>
      </c>
      <c r="B291" s="37"/>
      <c r="C291" s="37"/>
      <c r="D291" s="8">
        <f t="shared" si="30"/>
        <v>1363305</v>
      </c>
      <c r="E291" s="26">
        <v>512269</v>
      </c>
      <c r="F291" s="26">
        <v>851036</v>
      </c>
      <c r="G291" s="26"/>
      <c r="H291" s="23"/>
      <c r="I291" s="19"/>
      <c r="J291" s="19"/>
    </row>
    <row r="292" spans="1:10" ht="12.75">
      <c r="A292" s="1" t="s">
        <v>17</v>
      </c>
      <c r="B292" s="37"/>
      <c r="C292" s="37"/>
      <c r="D292" s="8">
        <f t="shared" si="30"/>
        <v>947942</v>
      </c>
      <c r="E292" s="26">
        <v>276549</v>
      </c>
      <c r="F292" s="26">
        <v>671393</v>
      </c>
      <c r="G292" s="26"/>
      <c r="H292" s="23"/>
      <c r="I292" s="19"/>
      <c r="J292" s="19"/>
    </row>
    <row r="293" spans="1:10" ht="12.75">
      <c r="A293" s="1" t="s">
        <v>18</v>
      </c>
      <c r="B293" s="37"/>
      <c r="C293" s="37"/>
      <c r="D293" s="8">
        <f t="shared" si="30"/>
        <v>412995</v>
      </c>
      <c r="E293" s="26">
        <v>148067</v>
      </c>
      <c r="F293" s="26">
        <v>264928</v>
      </c>
      <c r="G293" s="26"/>
      <c r="H293" s="23"/>
      <c r="I293" s="19"/>
      <c r="J293" s="19"/>
    </row>
    <row r="294" spans="1:10" ht="12.75">
      <c r="A294" s="1" t="s">
        <v>25</v>
      </c>
      <c r="B294" s="37"/>
      <c r="C294" s="37"/>
      <c r="D294" s="8">
        <f t="shared" si="30"/>
        <v>532991</v>
      </c>
      <c r="E294" s="26">
        <v>202738</v>
      </c>
      <c r="F294" s="26">
        <v>330253</v>
      </c>
      <c r="G294" s="26"/>
      <c r="H294" s="23"/>
      <c r="I294" s="19"/>
      <c r="J294" s="19"/>
    </row>
    <row r="295" spans="1:10" ht="12.75">
      <c r="A295" s="1" t="s">
        <v>21</v>
      </c>
      <c r="B295" s="37"/>
      <c r="C295" s="37"/>
      <c r="D295" s="8">
        <f t="shared" si="30"/>
        <v>1037642</v>
      </c>
      <c r="E295" s="26">
        <v>304554</v>
      </c>
      <c r="F295" s="26">
        <v>733088</v>
      </c>
      <c r="G295" s="26"/>
      <c r="H295" s="23"/>
      <c r="I295" s="19"/>
      <c r="J295" s="19"/>
    </row>
    <row r="296" spans="1:10" ht="12.75">
      <c r="A296" s="1" t="s">
        <v>22</v>
      </c>
      <c r="B296" s="37"/>
      <c r="C296" s="37"/>
      <c r="D296" s="8">
        <f t="shared" si="30"/>
        <v>1105157</v>
      </c>
      <c r="E296" s="26">
        <v>333963</v>
      </c>
      <c r="F296" s="26">
        <v>771194</v>
      </c>
      <c r="G296" s="26"/>
      <c r="H296" s="23"/>
      <c r="I296" s="19"/>
      <c r="J296" s="19"/>
    </row>
    <row r="297" spans="1:10" ht="12.75">
      <c r="A297" s="1" t="s">
        <v>23</v>
      </c>
      <c r="B297" s="37"/>
      <c r="C297" s="37"/>
      <c r="D297" s="8">
        <f t="shared" si="30"/>
        <v>1663439</v>
      </c>
      <c r="E297" s="26">
        <v>607322</v>
      </c>
      <c r="F297" s="26">
        <v>1056117</v>
      </c>
      <c r="G297" s="26"/>
      <c r="H297" s="23"/>
      <c r="I297" s="19"/>
      <c r="J297" s="19"/>
    </row>
    <row r="298" spans="1:10" ht="12.75">
      <c r="A298" s="1" t="s">
        <v>20</v>
      </c>
      <c r="B298" s="37"/>
      <c r="C298" s="37"/>
      <c r="D298" s="8">
        <f t="shared" si="30"/>
        <v>453787</v>
      </c>
      <c r="E298" s="26">
        <v>154382</v>
      </c>
      <c r="F298" s="26">
        <v>299405</v>
      </c>
      <c r="G298" s="26"/>
      <c r="H298" s="23"/>
      <c r="I298" s="19"/>
      <c r="J298" s="19"/>
    </row>
    <row r="299" spans="1:10" ht="12.75">
      <c r="A299" s="1" t="s">
        <v>19</v>
      </c>
      <c r="B299" s="37"/>
      <c r="C299" s="37"/>
      <c r="D299" s="8">
        <f t="shared" si="30"/>
        <v>237222</v>
      </c>
      <c r="E299" s="26">
        <v>59393</v>
      </c>
      <c r="F299" s="26">
        <v>177829</v>
      </c>
      <c r="G299" s="26"/>
      <c r="H299" s="23"/>
      <c r="I299" s="19"/>
      <c r="J299" s="19"/>
    </row>
    <row r="300" spans="1:10" ht="12.75">
      <c r="A300" s="1" t="s">
        <v>51</v>
      </c>
      <c r="B300" s="37"/>
      <c r="C300" s="37"/>
      <c r="D300" s="8">
        <f t="shared" si="30"/>
        <v>110456</v>
      </c>
      <c r="E300" s="26">
        <v>43316</v>
      </c>
      <c r="F300" s="26">
        <v>67140</v>
      </c>
      <c r="G300" s="26"/>
      <c r="H300" s="23"/>
      <c r="I300" s="19"/>
      <c r="J300" s="19"/>
    </row>
    <row r="301" spans="1:10" ht="12.75">
      <c r="A301" s="1" t="s">
        <v>52</v>
      </c>
      <c r="B301" s="37"/>
      <c r="C301" s="37"/>
      <c r="D301" s="8">
        <f t="shared" si="30"/>
        <v>38986</v>
      </c>
      <c r="E301" s="26">
        <v>9952</v>
      </c>
      <c r="F301" s="26">
        <v>29034</v>
      </c>
      <c r="G301" s="26"/>
      <c r="H301" s="23"/>
      <c r="I301" s="19"/>
      <c r="J301" s="19"/>
    </row>
    <row r="302" spans="1:10" ht="12.75">
      <c r="A302" s="1" t="s">
        <v>53</v>
      </c>
      <c r="B302" s="38"/>
      <c r="C302" s="38"/>
      <c r="D302" s="8">
        <f t="shared" si="30"/>
        <v>52936</v>
      </c>
      <c r="E302" s="26">
        <v>13015</v>
      </c>
      <c r="F302" s="26">
        <v>39921</v>
      </c>
      <c r="G302" s="26"/>
      <c r="H302" s="23"/>
      <c r="I302" s="19"/>
      <c r="J302" s="19"/>
    </row>
    <row r="303" spans="1:10" ht="40.5">
      <c r="A303" s="65" t="s">
        <v>115</v>
      </c>
      <c r="B303" s="43" t="s">
        <v>3</v>
      </c>
      <c r="C303" s="1" t="s">
        <v>10</v>
      </c>
      <c r="D303" s="7">
        <f t="shared" si="30"/>
        <v>181139</v>
      </c>
      <c r="E303" s="5">
        <v>181139</v>
      </c>
      <c r="F303" s="19"/>
      <c r="G303" s="19"/>
      <c r="H303" s="19"/>
      <c r="I303" s="19"/>
      <c r="J303" s="19"/>
    </row>
    <row r="304" spans="1:10" ht="105" customHeight="1">
      <c r="A304" s="78" t="s">
        <v>146</v>
      </c>
      <c r="B304" s="71" t="s">
        <v>3</v>
      </c>
      <c r="C304" s="1" t="s">
        <v>10</v>
      </c>
      <c r="D304" s="7">
        <f t="shared" si="30"/>
        <v>39892</v>
      </c>
      <c r="E304" s="5"/>
      <c r="F304" s="6">
        <v>39892</v>
      </c>
      <c r="G304" s="19"/>
      <c r="H304" s="19"/>
      <c r="I304" s="19"/>
      <c r="J304" s="19"/>
    </row>
    <row r="305" spans="1:10" ht="24" customHeight="1">
      <c r="A305" s="77"/>
      <c r="B305" s="82"/>
      <c r="C305" s="76" t="s">
        <v>1</v>
      </c>
      <c r="D305" s="7">
        <f>E305+F305+G305</f>
        <v>608</v>
      </c>
      <c r="E305" s="5"/>
      <c r="F305" s="66">
        <v>608</v>
      </c>
      <c r="G305" s="19"/>
      <c r="H305" s="19"/>
      <c r="I305" s="19"/>
      <c r="J305" s="19"/>
    </row>
    <row r="306" spans="1:10" ht="42" customHeight="1">
      <c r="A306" s="121" t="s">
        <v>147</v>
      </c>
      <c r="B306" s="43" t="s">
        <v>3</v>
      </c>
      <c r="C306" s="74" t="s">
        <v>10</v>
      </c>
      <c r="D306" s="25">
        <f>E306+F306+G306</f>
        <v>1260763</v>
      </c>
      <c r="E306" s="4"/>
      <c r="F306" s="6">
        <v>1260763</v>
      </c>
      <c r="G306" s="19"/>
      <c r="H306" s="19"/>
      <c r="I306" s="19"/>
      <c r="J306" s="19"/>
    </row>
    <row r="307" spans="1:10" ht="24.75" customHeight="1">
      <c r="A307" s="122"/>
      <c r="B307" s="45"/>
      <c r="C307" s="74" t="s">
        <v>1</v>
      </c>
      <c r="D307" s="25">
        <f>E307+F307+G307</f>
        <v>66356</v>
      </c>
      <c r="E307" s="4"/>
      <c r="F307" s="6">
        <v>66356</v>
      </c>
      <c r="G307" s="19"/>
      <c r="H307" s="19"/>
      <c r="I307" s="19"/>
      <c r="J307" s="19"/>
    </row>
    <row r="308" spans="1:10" ht="30.75" customHeight="1">
      <c r="A308" s="116" t="s">
        <v>148</v>
      </c>
      <c r="B308" s="43" t="s">
        <v>3</v>
      </c>
      <c r="C308" s="1" t="s">
        <v>10</v>
      </c>
      <c r="D308" s="25">
        <f>E308+F308+G308</f>
        <v>1260762</v>
      </c>
      <c r="E308" s="4"/>
      <c r="F308" s="6">
        <v>1260762</v>
      </c>
      <c r="G308" s="19"/>
      <c r="H308" s="19"/>
      <c r="I308" s="19"/>
      <c r="J308" s="19"/>
    </row>
    <row r="309" spans="1:10" ht="28.5" customHeight="1">
      <c r="A309" s="117"/>
      <c r="B309" s="44"/>
      <c r="C309" s="1" t="s">
        <v>1</v>
      </c>
      <c r="D309" s="25">
        <f>E309+F309+G309+H309+I309</f>
        <v>66356</v>
      </c>
      <c r="E309" s="4"/>
      <c r="F309" s="6">
        <v>66356</v>
      </c>
      <c r="G309" s="19"/>
      <c r="H309" s="19"/>
      <c r="I309" s="19"/>
      <c r="J309" s="19"/>
    </row>
    <row r="310" spans="1:10" ht="38.25">
      <c r="A310" s="94" t="s">
        <v>166</v>
      </c>
      <c r="B310" s="43" t="s">
        <v>3</v>
      </c>
      <c r="C310" s="74" t="s">
        <v>10</v>
      </c>
      <c r="D310" s="60">
        <f>E310+F310+G310</f>
        <v>66215</v>
      </c>
      <c r="E310" s="19"/>
      <c r="F310" s="19"/>
      <c r="G310" s="6">
        <v>66215</v>
      </c>
      <c r="H310" s="19"/>
      <c r="I310" s="19"/>
      <c r="J310" s="19"/>
    </row>
    <row r="311" spans="1:10" ht="20.25">
      <c r="A311" s="95"/>
      <c r="B311" s="67"/>
      <c r="C311" s="74" t="s">
        <v>1</v>
      </c>
      <c r="D311" s="60">
        <f>E311+F311+G311</f>
        <v>3485</v>
      </c>
      <c r="E311" s="19"/>
      <c r="F311" s="19"/>
      <c r="G311" s="6">
        <v>3485</v>
      </c>
      <c r="H311" s="19"/>
      <c r="I311" s="19"/>
      <c r="J311" s="19"/>
    </row>
    <row r="312" spans="1:10" ht="38.25">
      <c r="A312" s="57" t="s">
        <v>155</v>
      </c>
      <c r="B312" s="79" t="s">
        <v>3</v>
      </c>
      <c r="C312" s="74" t="s">
        <v>1</v>
      </c>
      <c r="D312" s="60">
        <f>E312+F312+G312</f>
        <v>1505000</v>
      </c>
      <c r="E312" s="19"/>
      <c r="F312" s="19"/>
      <c r="G312" s="6">
        <v>1505000</v>
      </c>
      <c r="H312" s="19"/>
      <c r="I312" s="19"/>
      <c r="J312" s="19"/>
    </row>
    <row r="313" spans="1:10" ht="38.25">
      <c r="A313" s="94" t="s">
        <v>167</v>
      </c>
      <c r="B313" s="43" t="s">
        <v>3</v>
      </c>
      <c r="C313" s="74" t="s">
        <v>10</v>
      </c>
      <c r="D313" s="60">
        <f>E313+F313+G313</f>
        <v>189525</v>
      </c>
      <c r="E313" s="19"/>
      <c r="F313" s="19"/>
      <c r="G313" s="6">
        <v>189525</v>
      </c>
      <c r="H313" s="19"/>
      <c r="I313" s="19"/>
      <c r="J313" s="19"/>
    </row>
    <row r="314" spans="1:10" ht="20.25">
      <c r="A314" s="95"/>
      <c r="B314" s="67"/>
      <c r="C314" s="74" t="s">
        <v>1</v>
      </c>
      <c r="D314" s="60">
        <f>E314+F314+G314</f>
        <v>9975</v>
      </c>
      <c r="E314" s="19"/>
      <c r="F314" s="19"/>
      <c r="G314" s="6">
        <v>9975</v>
      </c>
      <c r="H314" s="19"/>
      <c r="I314" s="19"/>
      <c r="J314" s="19"/>
    </row>
    <row r="315" spans="1:10" ht="38.25">
      <c r="A315" s="56" t="s">
        <v>157</v>
      </c>
      <c r="B315" s="79" t="s">
        <v>3</v>
      </c>
      <c r="C315" s="74" t="s">
        <v>1</v>
      </c>
      <c r="D315" s="7">
        <f>E315+F315+G315+H315+I315</f>
        <v>286305.5</v>
      </c>
      <c r="E315" s="19"/>
      <c r="F315" s="19"/>
      <c r="G315" s="6">
        <v>286305.5</v>
      </c>
      <c r="H315" s="6"/>
      <c r="I315" s="6"/>
      <c r="J315" s="19"/>
    </row>
    <row r="316" spans="1:10" ht="30" customHeight="1">
      <c r="A316" s="94" t="s">
        <v>170</v>
      </c>
      <c r="B316" s="43" t="s">
        <v>3</v>
      </c>
      <c r="C316" s="74" t="s">
        <v>10</v>
      </c>
      <c r="D316" s="7">
        <f>E316+F316+G316+H316+I316</f>
        <v>57000</v>
      </c>
      <c r="E316" s="19"/>
      <c r="F316" s="19"/>
      <c r="G316" s="6">
        <v>57000</v>
      </c>
      <c r="H316" s="6"/>
      <c r="I316" s="6"/>
      <c r="J316" s="19"/>
    </row>
    <row r="317" spans="1:10" ht="20.25">
      <c r="A317" s="95"/>
      <c r="B317" s="67"/>
      <c r="C317" s="74" t="s">
        <v>1</v>
      </c>
      <c r="D317" s="60">
        <f>E317+F317+G317</f>
        <v>3000</v>
      </c>
      <c r="E317" s="19"/>
      <c r="F317" s="19"/>
      <c r="G317" s="6">
        <v>3000</v>
      </c>
      <c r="H317" s="19"/>
      <c r="I317" s="19"/>
      <c r="J317" s="19"/>
    </row>
    <row r="318" spans="1:10" ht="33.75" customHeight="1">
      <c r="A318" s="94" t="s">
        <v>171</v>
      </c>
      <c r="B318" s="79" t="s">
        <v>3</v>
      </c>
      <c r="C318" s="74" t="s">
        <v>10</v>
      </c>
      <c r="D318" s="7">
        <f>E318+F318+G318+H318+I318</f>
        <v>109862</v>
      </c>
      <c r="E318" s="19"/>
      <c r="F318" s="19"/>
      <c r="G318" s="6">
        <v>109862</v>
      </c>
      <c r="H318" s="19"/>
      <c r="I318" s="19"/>
      <c r="J318" s="19"/>
    </row>
    <row r="319" spans="1:10" ht="20.25">
      <c r="A319" s="101"/>
      <c r="B319" s="67"/>
      <c r="C319" s="74" t="s">
        <v>1</v>
      </c>
      <c r="D319" s="60">
        <f aca="true" t="shared" si="31" ref="D319:D328">E319+F319+G319</f>
        <v>5784</v>
      </c>
      <c r="E319" s="19"/>
      <c r="F319" s="19"/>
      <c r="G319" s="6">
        <v>5784</v>
      </c>
      <c r="H319" s="19"/>
      <c r="I319" s="19"/>
      <c r="J319" s="19"/>
    </row>
    <row r="320" spans="1:10" ht="38.25">
      <c r="A320" s="94" t="s">
        <v>168</v>
      </c>
      <c r="B320" s="79" t="s">
        <v>3</v>
      </c>
      <c r="C320" s="74" t="s">
        <v>10</v>
      </c>
      <c r="D320" s="60">
        <f>E320+F320+G320</f>
        <v>36000</v>
      </c>
      <c r="E320" s="19"/>
      <c r="F320" s="19"/>
      <c r="G320" s="6">
        <v>36000</v>
      </c>
      <c r="H320" s="19"/>
      <c r="I320" s="19"/>
      <c r="J320" s="19"/>
    </row>
    <row r="321" spans="1:10" ht="20.25">
      <c r="A321" s="95"/>
      <c r="B321" s="67"/>
      <c r="C321" s="74" t="s">
        <v>1</v>
      </c>
      <c r="D321" s="60">
        <f t="shared" si="31"/>
        <v>1895</v>
      </c>
      <c r="E321" s="19"/>
      <c r="F321" s="19"/>
      <c r="G321" s="6">
        <v>1895</v>
      </c>
      <c r="H321" s="19"/>
      <c r="I321" s="19"/>
      <c r="J321" s="19"/>
    </row>
    <row r="322" spans="1:10" ht="38.25">
      <c r="A322" s="57" t="s">
        <v>172</v>
      </c>
      <c r="B322" s="67" t="s">
        <v>3</v>
      </c>
      <c r="C322" s="74" t="s">
        <v>1</v>
      </c>
      <c r="D322" s="60">
        <f t="shared" si="31"/>
        <v>99994</v>
      </c>
      <c r="E322" s="19"/>
      <c r="F322" s="19"/>
      <c r="G322" s="6">
        <v>99994</v>
      </c>
      <c r="H322" s="19"/>
      <c r="I322" s="19"/>
      <c r="J322" s="19"/>
    </row>
    <row r="323" spans="1:10" ht="38.25">
      <c r="A323" s="27" t="s">
        <v>173</v>
      </c>
      <c r="B323" s="104" t="s">
        <v>3</v>
      </c>
      <c r="C323" s="74" t="s">
        <v>10</v>
      </c>
      <c r="D323" s="60">
        <f>E323+F323+G323</f>
        <v>45992</v>
      </c>
      <c r="E323" s="19"/>
      <c r="F323" s="19"/>
      <c r="G323" s="6">
        <v>45992</v>
      </c>
      <c r="H323" s="19"/>
      <c r="I323" s="19"/>
      <c r="J323" s="19"/>
    </row>
    <row r="324" spans="1:10" ht="20.25">
      <c r="A324" s="56"/>
      <c r="B324" s="104"/>
      <c r="C324" s="74" t="s">
        <v>1</v>
      </c>
      <c r="D324" s="60">
        <f t="shared" si="31"/>
        <v>2421</v>
      </c>
      <c r="E324" s="19"/>
      <c r="F324" s="19"/>
      <c r="G324" s="6">
        <v>2421</v>
      </c>
      <c r="H324" s="19"/>
      <c r="I324" s="19"/>
      <c r="J324" s="19"/>
    </row>
    <row r="325" spans="1:10" ht="38.25">
      <c r="A325" s="27" t="s">
        <v>174</v>
      </c>
      <c r="B325" s="104" t="s">
        <v>3</v>
      </c>
      <c r="C325" s="74" t="s">
        <v>10</v>
      </c>
      <c r="D325" s="5">
        <f>E325+F325+G325</f>
        <v>141542</v>
      </c>
      <c r="E325" s="19"/>
      <c r="F325" s="19"/>
      <c r="G325" s="6">
        <v>141542</v>
      </c>
      <c r="H325" s="19"/>
      <c r="I325" s="19"/>
      <c r="J325" s="19"/>
    </row>
    <row r="326" spans="1:10" ht="20.25">
      <c r="A326" s="56"/>
      <c r="B326" s="104"/>
      <c r="C326" s="1" t="s">
        <v>1</v>
      </c>
      <c r="D326" s="5">
        <f t="shared" si="31"/>
        <v>7450</v>
      </c>
      <c r="E326" s="19"/>
      <c r="F326" s="19"/>
      <c r="G326" s="6">
        <v>7450</v>
      </c>
      <c r="H326" s="19"/>
      <c r="I326" s="19"/>
      <c r="J326" s="19"/>
    </row>
    <row r="327" spans="1:10" ht="40.5">
      <c r="A327" s="27" t="s">
        <v>175</v>
      </c>
      <c r="B327" s="104" t="s">
        <v>3</v>
      </c>
      <c r="C327" s="74" t="s">
        <v>10</v>
      </c>
      <c r="D327" s="5">
        <f>E327+F327+G327</f>
        <v>123656</v>
      </c>
      <c r="E327" s="19"/>
      <c r="F327" s="19"/>
      <c r="G327" s="6">
        <v>123656</v>
      </c>
      <c r="H327" s="19"/>
      <c r="I327" s="19"/>
      <c r="J327" s="19"/>
    </row>
    <row r="328" spans="1:10" ht="20.25">
      <c r="A328" s="56"/>
      <c r="B328" s="104"/>
      <c r="C328" s="1" t="s">
        <v>1</v>
      </c>
      <c r="D328" s="5">
        <f t="shared" si="31"/>
        <v>6724</v>
      </c>
      <c r="E328" s="19"/>
      <c r="F328" s="19"/>
      <c r="G328" s="6">
        <v>6724</v>
      </c>
      <c r="H328" s="19"/>
      <c r="I328" s="19"/>
      <c r="J328" s="19"/>
    </row>
    <row r="329" spans="1:10" ht="38.25">
      <c r="A329" s="1" t="s">
        <v>176</v>
      </c>
      <c r="B329" s="46" t="s">
        <v>3</v>
      </c>
      <c r="C329" s="98" t="s">
        <v>1</v>
      </c>
      <c r="D329" s="99">
        <f aca="true" t="shared" si="32" ref="D329:D339">E329+F329+G329+H329+I329+J329</f>
        <v>101500</v>
      </c>
      <c r="E329" s="100"/>
      <c r="F329" s="100"/>
      <c r="G329" s="6"/>
      <c r="H329" s="6">
        <v>101500</v>
      </c>
      <c r="I329" s="100"/>
      <c r="J329" s="100"/>
    </row>
    <row r="330" spans="1:10" ht="38.25">
      <c r="A330" s="1" t="s">
        <v>177</v>
      </c>
      <c r="B330" s="46" t="s">
        <v>3</v>
      </c>
      <c r="C330" s="98" t="s">
        <v>1</v>
      </c>
      <c r="D330" s="99">
        <f t="shared" si="32"/>
        <v>115000</v>
      </c>
      <c r="E330" s="100"/>
      <c r="F330" s="100"/>
      <c r="G330" s="6"/>
      <c r="H330" s="6">
        <v>115000</v>
      </c>
      <c r="I330" s="100"/>
      <c r="J330" s="100"/>
    </row>
    <row r="331" spans="1:10" ht="38.25">
      <c r="A331" s="1" t="s">
        <v>178</v>
      </c>
      <c r="B331" s="46" t="s">
        <v>3</v>
      </c>
      <c r="C331" s="98" t="s">
        <v>1</v>
      </c>
      <c r="D331" s="99">
        <f t="shared" si="32"/>
        <v>10269990</v>
      </c>
      <c r="E331" s="100"/>
      <c r="F331" s="100"/>
      <c r="G331" s="6"/>
      <c r="H331" s="6">
        <v>10269990</v>
      </c>
      <c r="I331" s="100"/>
      <c r="J331" s="100"/>
    </row>
    <row r="332" spans="1:10" ht="40.5">
      <c r="A332" s="1" t="s">
        <v>179</v>
      </c>
      <c r="B332" s="46" t="s">
        <v>3</v>
      </c>
      <c r="C332" s="98" t="s">
        <v>1</v>
      </c>
      <c r="D332" s="99">
        <f t="shared" si="32"/>
        <v>141432</v>
      </c>
      <c r="E332" s="100"/>
      <c r="F332" s="100"/>
      <c r="G332" s="6"/>
      <c r="H332" s="6">
        <v>41432</v>
      </c>
      <c r="I332" s="6">
        <v>50000</v>
      </c>
      <c r="J332" s="6">
        <v>50000</v>
      </c>
    </row>
    <row r="333" spans="1:10" ht="40.5">
      <c r="A333" s="1" t="s">
        <v>180</v>
      </c>
      <c r="B333" s="46" t="s">
        <v>3</v>
      </c>
      <c r="C333" s="98" t="s">
        <v>1</v>
      </c>
      <c r="D333" s="99">
        <f t="shared" si="32"/>
        <v>1500000</v>
      </c>
      <c r="E333" s="100"/>
      <c r="F333" s="100"/>
      <c r="G333" s="6">
        <v>1500000</v>
      </c>
      <c r="H333" s="6"/>
      <c r="I333" s="100"/>
      <c r="J333" s="100"/>
    </row>
    <row r="334" spans="1:10" ht="38.25">
      <c r="A334" s="1" t="s">
        <v>181</v>
      </c>
      <c r="B334" s="46" t="s">
        <v>3</v>
      </c>
      <c r="C334" s="98" t="s">
        <v>1</v>
      </c>
      <c r="D334" s="99">
        <f t="shared" si="32"/>
        <v>45569</v>
      </c>
      <c r="E334" s="100"/>
      <c r="F334" s="100"/>
      <c r="G334" s="6"/>
      <c r="H334" s="6">
        <v>45569</v>
      </c>
      <c r="I334" s="19"/>
      <c r="J334" s="19"/>
    </row>
    <row r="335" spans="1:10" ht="38.25">
      <c r="A335" s="1" t="s">
        <v>182</v>
      </c>
      <c r="B335" s="46" t="s">
        <v>3</v>
      </c>
      <c r="C335" s="98" t="s">
        <v>1</v>
      </c>
      <c r="D335" s="99">
        <f t="shared" si="32"/>
        <v>71000</v>
      </c>
      <c r="E335" s="100"/>
      <c r="F335" s="100"/>
      <c r="G335" s="6"/>
      <c r="H335" s="6">
        <v>71000</v>
      </c>
      <c r="I335" s="19"/>
      <c r="J335" s="19"/>
    </row>
    <row r="336" spans="1:10" ht="38.25">
      <c r="A336" s="1" t="s">
        <v>183</v>
      </c>
      <c r="B336" s="46" t="s">
        <v>3</v>
      </c>
      <c r="C336" s="98" t="s">
        <v>1</v>
      </c>
      <c r="D336" s="99">
        <f t="shared" si="32"/>
        <v>105000</v>
      </c>
      <c r="E336" s="100"/>
      <c r="F336" s="100"/>
      <c r="G336" s="6"/>
      <c r="H336" s="6">
        <v>105000</v>
      </c>
      <c r="I336" s="19"/>
      <c r="J336" s="19"/>
    </row>
    <row r="337" spans="1:10" ht="38.25">
      <c r="A337" s="1" t="s">
        <v>184</v>
      </c>
      <c r="B337" s="46" t="s">
        <v>3</v>
      </c>
      <c r="C337" s="98" t="s">
        <v>1</v>
      </c>
      <c r="D337" s="99">
        <f t="shared" si="32"/>
        <v>210000</v>
      </c>
      <c r="E337" s="100"/>
      <c r="F337" s="100"/>
      <c r="G337" s="6"/>
      <c r="H337" s="6">
        <v>210000</v>
      </c>
      <c r="I337" s="19"/>
      <c r="J337" s="19"/>
    </row>
    <row r="338" spans="1:10" ht="38.25">
      <c r="A338" s="1" t="s">
        <v>185</v>
      </c>
      <c r="B338" s="46" t="s">
        <v>3</v>
      </c>
      <c r="C338" s="98" t="s">
        <v>1</v>
      </c>
      <c r="D338" s="99">
        <f t="shared" si="32"/>
        <v>248388</v>
      </c>
      <c r="E338" s="100"/>
      <c r="F338" s="100"/>
      <c r="G338" s="6"/>
      <c r="H338" s="6">
        <v>248388</v>
      </c>
      <c r="I338" s="19"/>
      <c r="J338" s="19"/>
    </row>
    <row r="339" spans="1:10" ht="38.25">
      <c r="A339" s="1" t="s">
        <v>186</v>
      </c>
      <c r="B339" s="46" t="s">
        <v>3</v>
      </c>
      <c r="C339" s="98" t="s">
        <v>1</v>
      </c>
      <c r="D339" s="99">
        <f t="shared" si="32"/>
        <v>241579</v>
      </c>
      <c r="E339" s="100"/>
      <c r="F339" s="100"/>
      <c r="G339" s="6"/>
      <c r="H339" s="6">
        <v>241579</v>
      </c>
      <c r="I339" s="100"/>
      <c r="J339" s="100"/>
    </row>
    <row r="340" spans="1:10" ht="38.25">
      <c r="A340" s="1" t="s">
        <v>188</v>
      </c>
      <c r="B340" s="46" t="s">
        <v>3</v>
      </c>
      <c r="C340" s="98" t="s">
        <v>1</v>
      </c>
      <c r="D340" s="99">
        <f>E340+F340+G340+H340+I340+J340</f>
        <v>3393</v>
      </c>
      <c r="E340" s="100"/>
      <c r="F340" s="100"/>
      <c r="G340" s="6"/>
      <c r="H340" s="6">
        <v>3393</v>
      </c>
      <c r="I340" s="19"/>
      <c r="J340" s="19"/>
    </row>
    <row r="341" spans="1:10" ht="40.5">
      <c r="A341" s="1" t="s">
        <v>187</v>
      </c>
      <c r="B341" s="46" t="s">
        <v>3</v>
      </c>
      <c r="C341" s="98" t="s">
        <v>1</v>
      </c>
      <c r="D341" s="99">
        <f>E341+F341+G341+H341+I341+J341</f>
        <v>5175</v>
      </c>
      <c r="E341" s="100"/>
      <c r="F341" s="100"/>
      <c r="G341" s="6"/>
      <c r="H341" s="6">
        <v>5175</v>
      </c>
      <c r="I341" s="19"/>
      <c r="J341" s="19"/>
    </row>
  </sheetData>
  <sheetProtection/>
  <mergeCells count="30">
    <mergeCell ref="B233:B234"/>
    <mergeCell ref="B220:B221"/>
    <mergeCell ref="B216:B217"/>
    <mergeCell ref="B178:B187"/>
    <mergeCell ref="B152:B154"/>
    <mergeCell ref="A306:A307"/>
    <mergeCell ref="A218:A219"/>
    <mergeCell ref="B212:B213"/>
    <mergeCell ref="A308:A309"/>
    <mergeCell ref="A220:A221"/>
    <mergeCell ref="A152:A154"/>
    <mergeCell ref="A212:A213"/>
    <mergeCell ref="D1:J1"/>
    <mergeCell ref="A222:A223"/>
    <mergeCell ref="B222:B223"/>
    <mergeCell ref="C8:C9"/>
    <mergeCell ref="A10:A12"/>
    <mergeCell ref="A216:A217"/>
    <mergeCell ref="A6:J6"/>
    <mergeCell ref="A7:J7"/>
    <mergeCell ref="D2:J2"/>
    <mergeCell ref="D4:J4"/>
    <mergeCell ref="B8:B9"/>
    <mergeCell ref="B10:B12"/>
    <mergeCell ref="A13:A15"/>
    <mergeCell ref="D8:J8"/>
    <mergeCell ref="A8:A9"/>
    <mergeCell ref="B218:B219"/>
    <mergeCell ref="B13:B15"/>
    <mergeCell ref="B114:B115"/>
  </mergeCells>
  <printOptions/>
  <pageMargins left="0.22" right="0.4" top="0.19" bottom="0.36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2018-05-22T11:38:59Z</cp:lastPrinted>
  <dcterms:created xsi:type="dcterms:W3CDTF">1996-10-08T23:32:33Z</dcterms:created>
  <dcterms:modified xsi:type="dcterms:W3CDTF">2018-05-29T05:34:59Z</dcterms:modified>
  <cp:category/>
  <cp:version/>
  <cp:contentType/>
  <cp:contentStatus/>
</cp:coreProperties>
</file>