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0" windowWidth="10395" windowHeight="6300" activeTab="0"/>
  </bookViews>
  <sheets>
    <sheet name="01.01.2018" sheetId="1" r:id="rId1"/>
    <sheet name="Лист1" sheetId="2" r:id="rId2"/>
  </sheets>
  <definedNames>
    <definedName name="_xlnm.Print_Area" localSheetId="0">'01.01.2018'!$A$1:$Q$35</definedName>
  </definedNames>
  <calcPr fullCalcOnLoad="1"/>
</workbook>
</file>

<file path=xl/sharedStrings.xml><?xml version="1.0" encoding="utf-8"?>
<sst xmlns="http://schemas.openxmlformats.org/spreadsheetml/2006/main" count="54" uniqueCount="54">
  <si>
    <t>С П Р А В К А</t>
  </si>
  <si>
    <t xml:space="preserve">    г.Клинцы </t>
  </si>
  <si>
    <t xml:space="preserve">     </t>
  </si>
  <si>
    <t>(тыс.руб.)</t>
  </si>
  <si>
    <t>Норматив распределения</t>
  </si>
  <si>
    <t>Обл. б-т</t>
  </si>
  <si>
    <t>Город. б-т</t>
  </si>
  <si>
    <t>Налог на доходы ф/л</t>
  </si>
  <si>
    <t>Единый налог на вменен. доход</t>
  </si>
  <si>
    <t xml:space="preserve">Единый сельск. налог </t>
  </si>
  <si>
    <t>Земельный налог</t>
  </si>
  <si>
    <t>Госпошлина</t>
  </si>
  <si>
    <t>Задолженность и перерасчеты по отмененным налогам и сборам</t>
  </si>
  <si>
    <t>Аренда помещений</t>
  </si>
  <si>
    <t>Аренда земли</t>
  </si>
  <si>
    <t>Доходы от перечисления прибыли МУП</t>
  </si>
  <si>
    <t>Плата за негативное воздействие на окр.ср.</t>
  </si>
  <si>
    <t>Доходы от продажи имущества</t>
  </si>
  <si>
    <t>Возврат остатков</t>
  </si>
  <si>
    <t>ИТОГО ДОХОДЫ:</t>
  </si>
  <si>
    <t>Налог на игорный бизнес( задолженность прошлых лет)</t>
  </si>
  <si>
    <t>Доходы от продажи земельных участков</t>
  </si>
  <si>
    <t>Доходы в виде прибыли  по акциям принадлежащим городским округам</t>
  </si>
  <si>
    <t>Налог на имущество физических лиц</t>
  </si>
  <si>
    <t>Штрафы, санкции , возмещение вреда</t>
  </si>
  <si>
    <t xml:space="preserve">Отклонение к годовому плану </t>
  </si>
  <si>
    <t xml:space="preserve">Доходы от продажи квартир </t>
  </si>
  <si>
    <t>собственные</t>
  </si>
  <si>
    <t>комитет по имуществу</t>
  </si>
  <si>
    <t xml:space="preserve">ИФНС </t>
  </si>
  <si>
    <t>Налог, взимаемый в связи с применением упрощен. системы</t>
  </si>
  <si>
    <t>компенсация затрат</t>
  </si>
  <si>
    <t>Прочие неналоговые доходы</t>
  </si>
  <si>
    <t>Акцизы</t>
  </si>
  <si>
    <t>Отклонение (+ -)</t>
  </si>
  <si>
    <t>Доходы от  компенсации затрат бюджетов городских округов</t>
  </si>
  <si>
    <t>,</t>
  </si>
  <si>
    <t>Налог, взимаемый в  связи с применением патентной системы налогообложения</t>
  </si>
  <si>
    <t>Прочие доходы от использования имущества (за наем)</t>
  </si>
  <si>
    <t>исп.Колбаско М.В.</t>
  </si>
  <si>
    <t>невыясненные</t>
  </si>
  <si>
    <t>Прочие безвозмездные поступления (доля граждан)</t>
  </si>
  <si>
    <t>Исполнено за 2017 г.</t>
  </si>
  <si>
    <t>План на 2018 год</t>
  </si>
  <si>
    <t>Доходы от продажи нематериальных активов</t>
  </si>
  <si>
    <t xml:space="preserve">              о поступлении собственных доходов бюджета   за январь-декабрь 2018  г.</t>
  </si>
  <si>
    <t>Факт январь 2018 г.</t>
  </si>
  <si>
    <t>План на январь 2019 г.</t>
  </si>
  <si>
    <t>План январь-декабрь 2018 года</t>
  </si>
  <si>
    <t>Факт январь-декабрь 2018г.</t>
  </si>
  <si>
    <r>
      <t xml:space="preserve">%                 исполне-ния факта за январь-декабрь </t>
    </r>
    <r>
      <rPr>
        <b/>
        <sz val="12"/>
        <rFont val="Arial Black"/>
        <family val="2"/>
      </rPr>
      <t xml:space="preserve">2018 </t>
    </r>
    <r>
      <rPr>
        <b/>
        <sz val="12"/>
        <rFont val="Arial Cyr"/>
        <family val="2"/>
      </rPr>
      <t xml:space="preserve">г. к плану  январь-декабрь 2018 г.  </t>
    </r>
  </si>
  <si>
    <r>
      <t>Исполнено за январь-декабрь</t>
    </r>
    <r>
      <rPr>
        <sz val="11"/>
        <rFont val="Arial Black"/>
        <family val="2"/>
      </rPr>
      <t xml:space="preserve"> 2017 г.</t>
    </r>
  </si>
  <si>
    <r>
      <t xml:space="preserve">% исполнения факта январь-декабрь </t>
    </r>
    <r>
      <rPr>
        <b/>
        <sz val="12"/>
        <rFont val="Arial Black"/>
        <family val="2"/>
      </rPr>
      <t>2018 г</t>
    </r>
    <r>
      <rPr>
        <b/>
        <sz val="12"/>
        <rFont val="Arial Cyr"/>
        <family val="2"/>
      </rPr>
      <t>. к факту январь-декабрь 2017 г.</t>
    </r>
  </si>
  <si>
    <r>
      <t xml:space="preserve">% исполнения факта январь-декабрь </t>
    </r>
    <r>
      <rPr>
        <b/>
        <sz val="12"/>
        <rFont val="Arial Black"/>
        <family val="2"/>
      </rPr>
      <t>2018 г</t>
    </r>
    <r>
      <rPr>
        <b/>
        <sz val="12"/>
        <rFont val="Arial Cyr"/>
        <family val="2"/>
      </rPr>
      <t>.к годовому плану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</si>
</sst>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#,##0.0"/>
  </numFmts>
  <fonts count="66">
    <font>
      <sz val="10"/>
      <name val="Arial Cyr"/>
      <family val="0"/>
    </font>
    <font>
      <b/>
      <sz val="11"/>
      <name val="Arial Cyr"/>
      <family val="2"/>
    </font>
    <font>
      <b/>
      <sz val="12"/>
      <name val="Arial Cyr"/>
      <family val="2"/>
    </font>
    <font>
      <sz val="11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16"/>
      <name val="Bookman Old Style"/>
      <family val="1"/>
    </font>
    <font>
      <b/>
      <sz val="18"/>
      <name val="Arial Cyr"/>
      <family val="0"/>
    </font>
    <font>
      <sz val="12"/>
      <name val="Times New Roman"/>
      <family val="1"/>
    </font>
    <font>
      <b/>
      <sz val="16"/>
      <name val="Arial"/>
      <family val="2"/>
    </font>
    <font>
      <b/>
      <sz val="14"/>
      <name val="Arial Cyr"/>
      <family val="0"/>
    </font>
    <font>
      <sz val="14"/>
      <name val="Arial Cyr"/>
      <family val="2"/>
    </font>
    <font>
      <sz val="18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i/>
      <sz val="16"/>
      <name val="Arial Cyr"/>
      <family val="0"/>
    </font>
    <font>
      <b/>
      <sz val="12"/>
      <name val="Arial Black"/>
      <family val="2"/>
    </font>
    <font>
      <sz val="20"/>
      <name val="Times New Roman"/>
      <family val="1"/>
    </font>
    <font>
      <i/>
      <sz val="18"/>
      <name val="Arial Cyr"/>
      <family val="0"/>
    </font>
    <font>
      <b/>
      <i/>
      <sz val="18"/>
      <name val="Arial Cyr"/>
      <family val="0"/>
    </font>
    <font>
      <sz val="11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indexed="10"/>
      <name val="Arial Cyr"/>
      <family val="2"/>
    </font>
    <font>
      <b/>
      <sz val="12"/>
      <color indexed="10"/>
      <name val="Arial Cyr"/>
      <family val="2"/>
    </font>
    <font>
      <sz val="12"/>
      <color indexed="10"/>
      <name val="Arial Cyr"/>
      <family val="0"/>
    </font>
    <font>
      <i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2"/>
      <color rgb="FFFF0000"/>
      <name val="Arial Cyr"/>
      <family val="2"/>
    </font>
    <font>
      <sz val="12"/>
      <color rgb="FFFF0000"/>
      <name val="Arial Cyr"/>
      <family val="0"/>
    </font>
    <font>
      <sz val="11"/>
      <color rgb="FFFF00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0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6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/>
    </xf>
    <xf numFmtId="1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33" borderId="11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168" fontId="9" fillId="0" borderId="10" xfId="0" applyNumberFormat="1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justify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justify" vertical="center" wrapText="1"/>
    </xf>
    <xf numFmtId="0" fontId="0" fillId="0" borderId="11" xfId="0" applyBorder="1" applyAlignment="1">
      <alignment/>
    </xf>
    <xf numFmtId="0" fontId="7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68" fontId="14" fillId="0" borderId="13" xfId="0" applyNumberFormat="1" applyFont="1" applyBorder="1" applyAlignment="1">
      <alignment horizontal="center" vertical="center"/>
    </xf>
    <xf numFmtId="168" fontId="14" fillId="33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68" fontId="9" fillId="0" borderId="13" xfId="0" applyNumberFormat="1" applyFont="1" applyBorder="1" applyAlignment="1">
      <alignment horizontal="center" vertical="center"/>
    </xf>
    <xf numFmtId="168" fontId="9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0" fillId="0" borderId="0" xfId="0" applyFont="1" applyAlignment="1">
      <alignment/>
    </xf>
    <xf numFmtId="164" fontId="16" fillId="0" borderId="0" xfId="0" applyNumberFormat="1" applyFont="1" applyBorder="1" applyAlignment="1">
      <alignment/>
    </xf>
    <xf numFmtId="168" fontId="16" fillId="0" borderId="13" xfId="0" applyNumberFormat="1" applyFont="1" applyBorder="1" applyAlignment="1">
      <alignment horizontal="center" vertical="center"/>
    </xf>
    <xf numFmtId="168" fontId="15" fillId="0" borderId="13" xfId="0" applyNumberFormat="1" applyFont="1" applyBorder="1" applyAlignment="1">
      <alignment horizontal="center" vertical="center"/>
    </xf>
    <xf numFmtId="168" fontId="15" fillId="0" borderId="0" xfId="0" applyNumberFormat="1" applyFont="1" applyBorder="1" applyAlignment="1">
      <alignment horizontal="center" vertical="center"/>
    </xf>
    <xf numFmtId="168" fontId="14" fillId="34" borderId="13" xfId="0" applyNumberFormat="1" applyFont="1" applyFill="1" applyBorder="1" applyAlignment="1">
      <alignment horizontal="center" vertical="center"/>
    </xf>
    <xf numFmtId="168" fontId="14" fillId="34" borderId="10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4" fontId="2" fillId="34" borderId="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4" fontId="0" fillId="34" borderId="0" xfId="0" applyNumberFormat="1" applyFont="1" applyFill="1" applyBorder="1" applyAlignment="1">
      <alignment/>
    </xf>
    <xf numFmtId="4" fontId="6" fillId="34" borderId="0" xfId="0" applyNumberFormat="1" applyFont="1" applyFill="1" applyAlignment="1">
      <alignment horizontal="center"/>
    </xf>
    <xf numFmtId="0" fontId="7" fillId="0" borderId="0" xfId="0" applyFont="1" applyBorder="1" applyAlignment="1">
      <alignment/>
    </xf>
    <xf numFmtId="4" fontId="3" fillId="34" borderId="0" xfId="0" applyNumberFormat="1" applyFont="1" applyFill="1" applyAlignment="1">
      <alignment/>
    </xf>
    <xf numFmtId="4" fontId="1" fillId="34" borderId="0" xfId="0" applyNumberFormat="1" applyFont="1" applyFill="1" applyAlignment="1">
      <alignment/>
    </xf>
    <xf numFmtId="168" fontId="19" fillId="34" borderId="10" xfId="52" applyNumberFormat="1" applyFont="1" applyFill="1" applyBorder="1" applyAlignment="1" applyProtection="1">
      <alignment horizontal="center" vertical="center" wrapText="1"/>
      <protection locked="0"/>
    </xf>
    <xf numFmtId="4" fontId="20" fillId="34" borderId="10" xfId="0" applyNumberFormat="1" applyFont="1" applyFill="1" applyBorder="1" applyAlignment="1">
      <alignment horizontal="center" vertical="center" wrapText="1"/>
    </xf>
    <xf numFmtId="168" fontId="7" fillId="0" borderId="14" xfId="0" applyNumberFormat="1" applyFont="1" applyBorder="1" applyAlignment="1">
      <alignment horizontal="center" vertical="center"/>
    </xf>
    <xf numFmtId="168" fontId="20" fillId="0" borderId="14" xfId="0" applyNumberFormat="1" applyFont="1" applyBorder="1" applyAlignment="1">
      <alignment horizontal="center" vertical="center"/>
    </xf>
    <xf numFmtId="0" fontId="19" fillId="34" borderId="10" xfId="52" applyFont="1" applyFill="1" applyBorder="1" applyAlignment="1" applyProtection="1">
      <alignment horizontal="center" vertical="center" wrapText="1"/>
      <protection locked="0"/>
    </xf>
    <xf numFmtId="4" fontId="20" fillId="34" borderId="10" xfId="0" applyNumberFormat="1" applyFont="1" applyFill="1" applyBorder="1" applyAlignment="1">
      <alignment horizontal="center" vertical="center"/>
    </xf>
    <xf numFmtId="164" fontId="19" fillId="34" borderId="10" xfId="52" applyNumberFormat="1" applyFont="1" applyFill="1" applyBorder="1" applyAlignment="1" applyProtection="1">
      <alignment horizontal="center" vertical="center" wrapText="1"/>
      <protection locked="0"/>
    </xf>
    <xf numFmtId="164" fontId="19" fillId="34" borderId="10" xfId="0" applyNumberFormat="1" applyFont="1" applyFill="1" applyBorder="1" applyAlignment="1">
      <alignment horizontal="center" vertical="center"/>
    </xf>
    <xf numFmtId="168" fontId="9" fillId="34" borderId="10" xfId="0" applyNumberFormat="1" applyFont="1" applyFill="1" applyBorder="1" applyAlignment="1">
      <alignment horizontal="center" vertical="center"/>
    </xf>
    <xf numFmtId="4" fontId="9" fillId="34" borderId="10" xfId="0" applyNumberFormat="1" applyFont="1" applyFill="1" applyBorder="1" applyAlignment="1">
      <alignment horizontal="center" vertical="center"/>
    </xf>
    <xf numFmtId="164" fontId="9" fillId="34" borderId="0" xfId="0" applyNumberFormat="1" applyFont="1" applyFill="1" applyBorder="1" applyAlignment="1">
      <alignment horizontal="center" vertical="center"/>
    </xf>
    <xf numFmtId="168" fontId="9" fillId="0" borderId="0" xfId="0" applyNumberFormat="1" applyFont="1" applyBorder="1" applyAlignment="1">
      <alignment horizontal="left" vertical="center"/>
    </xf>
    <xf numFmtId="4" fontId="9" fillId="34" borderId="0" xfId="0" applyNumberFormat="1" applyFont="1" applyFill="1" applyBorder="1" applyAlignment="1">
      <alignment horizontal="center" vertical="center"/>
    </xf>
    <xf numFmtId="168" fontId="20" fillId="0" borderId="0" xfId="0" applyNumberFormat="1" applyFont="1" applyBorder="1" applyAlignment="1">
      <alignment horizontal="center" vertical="center"/>
    </xf>
    <xf numFmtId="0" fontId="7" fillId="34" borderId="0" xfId="0" applyFont="1" applyFill="1" applyBorder="1" applyAlignment="1">
      <alignment/>
    </xf>
    <xf numFmtId="4" fontId="16" fillId="34" borderId="0" xfId="0" applyNumberFormat="1" applyFont="1" applyFill="1" applyBorder="1" applyAlignment="1">
      <alignment/>
    </xf>
    <xf numFmtId="164" fontId="7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4" fontId="7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168" fontId="9" fillId="0" borderId="0" xfId="0" applyNumberFormat="1" applyFont="1" applyAlignment="1">
      <alignment horizontal="center" vertical="center"/>
    </xf>
    <xf numFmtId="4" fontId="0" fillId="34" borderId="0" xfId="0" applyNumberFormat="1" applyFont="1" applyFill="1" applyAlignment="1">
      <alignment/>
    </xf>
    <xf numFmtId="4" fontId="4" fillId="34" borderId="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4" fontId="62" fillId="34" borderId="0" xfId="0" applyNumberFormat="1" applyFont="1" applyFill="1" applyAlignment="1">
      <alignment/>
    </xf>
    <xf numFmtId="0" fontId="62" fillId="34" borderId="0" xfId="0" applyFont="1" applyFill="1" applyAlignment="1">
      <alignment/>
    </xf>
    <xf numFmtId="0" fontId="62" fillId="0" borderId="0" xfId="0" applyFont="1" applyAlignment="1">
      <alignment/>
    </xf>
    <xf numFmtId="4" fontId="62" fillId="34" borderId="0" xfId="0" applyNumberFormat="1" applyFont="1" applyFill="1" applyBorder="1" applyAlignment="1">
      <alignment/>
    </xf>
    <xf numFmtId="168" fontId="9" fillId="34" borderId="0" xfId="0" applyNumberFormat="1" applyFont="1" applyFill="1" applyBorder="1" applyAlignment="1">
      <alignment horizontal="left" vertical="center"/>
    </xf>
    <xf numFmtId="168" fontId="21" fillId="0" borderId="14" xfId="0" applyNumberFormat="1" applyFont="1" applyBorder="1" applyAlignment="1">
      <alignment horizontal="center" vertical="center"/>
    </xf>
    <xf numFmtId="0" fontId="63" fillId="34" borderId="15" xfId="0" applyFont="1" applyFill="1" applyBorder="1" applyAlignment="1">
      <alignment horizontal="center"/>
    </xf>
    <xf numFmtId="0" fontId="63" fillId="34" borderId="15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/>
    </xf>
    <xf numFmtId="0" fontId="63" fillId="34" borderId="16" xfId="0" applyFont="1" applyFill="1" applyBorder="1" applyAlignment="1">
      <alignment horizontal="center" vertical="center" wrapText="1"/>
    </xf>
    <xf numFmtId="0" fontId="64" fillId="34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4" fontId="3" fillId="35" borderId="16" xfId="0" applyNumberFormat="1" applyFont="1" applyFill="1" applyBorder="1" applyAlignment="1">
      <alignment horizontal="center" vertical="center" wrapText="1"/>
    </xf>
    <xf numFmtId="4" fontId="3" fillId="35" borderId="17" xfId="0" applyNumberFormat="1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17" fillId="35" borderId="21" xfId="0" applyFont="1" applyFill="1" applyBorder="1" applyAlignment="1">
      <alignment horizontal="center" vertical="center" wrapText="1"/>
    </xf>
    <xf numFmtId="0" fontId="17" fillId="35" borderId="13" xfId="0" applyFont="1" applyFill="1" applyBorder="1" applyAlignment="1">
      <alignment horizontal="center" vertical="center" wrapText="1"/>
    </xf>
    <xf numFmtId="0" fontId="65" fillId="34" borderId="22" xfId="0" applyFont="1" applyFill="1" applyBorder="1" applyAlignment="1">
      <alignment/>
    </xf>
    <xf numFmtId="0" fontId="65" fillId="34" borderId="23" xfId="0" applyFont="1" applyFill="1" applyBorder="1" applyAlignment="1">
      <alignment/>
    </xf>
    <xf numFmtId="0" fontId="63" fillId="34" borderId="18" xfId="0" applyFont="1" applyFill="1" applyBorder="1" applyAlignment="1">
      <alignment horizontal="center" vertical="top" wrapText="1"/>
    </xf>
    <xf numFmtId="0" fontId="63" fillId="34" borderId="18" xfId="0" applyFont="1" applyFill="1" applyBorder="1" applyAlignment="1">
      <alignment horizontal="center"/>
    </xf>
    <xf numFmtId="4" fontId="2" fillId="34" borderId="16" xfId="0" applyNumberFormat="1" applyFont="1" applyFill="1" applyBorder="1" applyAlignment="1">
      <alignment horizontal="center" vertical="center" wrapText="1"/>
    </xf>
    <xf numFmtId="4" fontId="4" fillId="34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168" fontId="6" fillId="0" borderId="24" xfId="0" applyNumberFormat="1" applyFont="1" applyBorder="1" applyAlignment="1">
      <alignment horizontal="left" vertical="center"/>
    </xf>
    <xf numFmtId="0" fontId="4" fillId="34" borderId="17" xfId="0" applyFont="1" applyFill="1" applyBorder="1" applyAlignment="1">
      <alignment horizontal="center" vertical="center" wrapText="1"/>
    </xf>
    <xf numFmtId="4" fontId="44" fillId="34" borderId="21" xfId="0" applyNumberFormat="1" applyFont="1" applyFill="1" applyBorder="1" applyAlignment="1">
      <alignment horizontal="center" vertical="center" wrapText="1"/>
    </xf>
    <xf numFmtId="4" fontId="44" fillId="34" borderId="13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2:S39"/>
  <sheetViews>
    <sheetView tabSelected="1" view="pageBreakPreview" zoomScale="50" zoomScaleNormal="75" zoomScaleSheetLayoutView="50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Q6" sqref="Q6:Q7"/>
    </sheetView>
  </sheetViews>
  <sheetFormatPr defaultColWidth="9.00390625" defaultRowHeight="12.75"/>
  <cols>
    <col min="1" max="1" width="19.25390625" style="80" customWidth="1"/>
    <col min="2" max="2" width="53.625" style="35" customWidth="1"/>
    <col min="3" max="3" width="9.125" style="35" hidden="1" customWidth="1"/>
    <col min="4" max="4" width="13.125" style="35" hidden="1" customWidth="1"/>
    <col min="5" max="5" width="17.375" style="35" hidden="1" customWidth="1"/>
    <col min="6" max="6" width="24.875" style="81" customWidth="1"/>
    <col min="7" max="7" width="21.375" style="80" customWidth="1"/>
    <col min="8" max="8" width="24.75390625" style="79" customWidth="1"/>
    <col min="9" max="9" width="18.875" style="73" customWidth="1"/>
    <col min="10" max="10" width="21.125" style="35" customWidth="1"/>
    <col min="11" max="11" width="17.375" style="35" customWidth="1"/>
    <col min="12" max="13" width="19.375" style="35" customWidth="1"/>
    <col min="14" max="14" width="25.125" style="79" customWidth="1"/>
    <col min="15" max="15" width="0.2421875" style="35" hidden="1" customWidth="1"/>
    <col min="16" max="16" width="21.125" style="78" customWidth="1"/>
    <col min="17" max="17" width="18.25390625" style="82" customWidth="1"/>
    <col min="18" max="18" width="26.25390625" style="0" hidden="1" customWidth="1"/>
  </cols>
  <sheetData>
    <row r="2" spans="1:17" s="2" customFormat="1" ht="31.5" customHeight="1">
      <c r="A2" s="46"/>
      <c r="B2" s="90" t="s">
        <v>0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47"/>
    </row>
    <row r="3" spans="1:18" ht="21.75" customHeight="1">
      <c r="A3" s="48"/>
      <c r="B3" s="91" t="s">
        <v>45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49"/>
      <c r="R3" s="35"/>
    </row>
    <row r="4" spans="1:18" ht="20.25">
      <c r="A4" s="48"/>
      <c r="B4" s="17"/>
      <c r="C4" s="17"/>
      <c r="D4" s="18"/>
      <c r="E4" s="17"/>
      <c r="F4" s="92" t="s">
        <v>1</v>
      </c>
      <c r="G4" s="92"/>
      <c r="H4" s="92"/>
      <c r="I4" s="92"/>
      <c r="J4" s="92"/>
      <c r="K4" s="92"/>
      <c r="L4" s="92"/>
      <c r="M4" s="32"/>
      <c r="N4" s="50"/>
      <c r="O4" s="51"/>
      <c r="P4" s="51"/>
      <c r="Q4" s="49"/>
      <c r="R4" s="35"/>
    </row>
    <row r="5" spans="1:18" ht="15" customHeight="1" thickBot="1">
      <c r="A5" s="48"/>
      <c r="B5" s="3"/>
      <c r="C5" s="3"/>
      <c r="D5" s="3"/>
      <c r="E5" s="1"/>
      <c r="F5" s="3"/>
      <c r="G5" s="48"/>
      <c r="H5" s="52"/>
      <c r="I5" s="48"/>
      <c r="J5" s="3"/>
      <c r="K5" s="3"/>
      <c r="L5" s="1" t="s">
        <v>2</v>
      </c>
      <c r="M5" s="1"/>
      <c r="N5" s="53"/>
      <c r="O5" s="3" t="s">
        <v>3</v>
      </c>
      <c r="P5" s="4"/>
      <c r="Q5" s="49"/>
      <c r="R5" s="35"/>
    </row>
    <row r="6" spans="1:18" s="5" customFormat="1" ht="37.5" customHeight="1">
      <c r="A6" s="101" t="s">
        <v>46</v>
      </c>
      <c r="B6" s="103"/>
      <c r="C6" s="105" t="s">
        <v>4</v>
      </c>
      <c r="D6" s="106"/>
      <c r="E6" s="106"/>
      <c r="F6" s="99" t="s">
        <v>42</v>
      </c>
      <c r="G6" s="99" t="s">
        <v>43</v>
      </c>
      <c r="H6" s="107" t="s">
        <v>48</v>
      </c>
      <c r="I6" s="110" t="s">
        <v>49</v>
      </c>
      <c r="J6" s="95" t="s">
        <v>34</v>
      </c>
      <c r="K6" s="95" t="s">
        <v>50</v>
      </c>
      <c r="L6" s="110" t="s">
        <v>25</v>
      </c>
      <c r="M6" s="97" t="s">
        <v>53</v>
      </c>
      <c r="N6" s="93" t="s">
        <v>51</v>
      </c>
      <c r="O6" s="88"/>
      <c r="P6" s="97" t="s">
        <v>52</v>
      </c>
      <c r="Q6" s="116" t="s">
        <v>47</v>
      </c>
      <c r="R6" s="87" t="s">
        <v>29</v>
      </c>
    </row>
    <row r="7" spans="1:18" s="5" customFormat="1" ht="129.75" customHeight="1" thickBot="1">
      <c r="A7" s="102"/>
      <c r="B7" s="104"/>
      <c r="C7" s="85">
        <v>49</v>
      </c>
      <c r="D7" s="86" t="s">
        <v>5</v>
      </c>
      <c r="E7" s="86" t="s">
        <v>6</v>
      </c>
      <c r="F7" s="100"/>
      <c r="G7" s="100"/>
      <c r="H7" s="108"/>
      <c r="I7" s="115"/>
      <c r="J7" s="96"/>
      <c r="K7" s="96"/>
      <c r="L7" s="111"/>
      <c r="M7" s="98"/>
      <c r="N7" s="94"/>
      <c r="O7" s="89"/>
      <c r="P7" s="98"/>
      <c r="Q7" s="117"/>
      <c r="R7" s="87"/>
    </row>
    <row r="8" spans="1:19" s="7" customFormat="1" ht="33.75" customHeight="1">
      <c r="A8" s="54">
        <v>10653</v>
      </c>
      <c r="B8" s="9" t="s">
        <v>7</v>
      </c>
      <c r="C8" s="10"/>
      <c r="D8" s="11">
        <v>55</v>
      </c>
      <c r="E8" s="12">
        <v>45</v>
      </c>
      <c r="F8" s="45">
        <v>217557.8</v>
      </c>
      <c r="G8" s="55">
        <v>240304</v>
      </c>
      <c r="H8" s="55">
        <v>240304</v>
      </c>
      <c r="I8" s="45">
        <v>249893.1</v>
      </c>
      <c r="J8" s="33">
        <f>I8-H8</f>
        <v>9589.100000000006</v>
      </c>
      <c r="K8" s="33">
        <f>I8/H8*100</f>
        <v>103.9904038218257</v>
      </c>
      <c r="L8" s="34">
        <f>I8-G8</f>
        <v>9589.100000000006</v>
      </c>
      <c r="M8" s="41">
        <f>I8/G8*100</f>
        <v>103.9904038218257</v>
      </c>
      <c r="N8" s="45">
        <v>217557.8</v>
      </c>
      <c r="O8" s="56">
        <f>I8-N8</f>
        <v>32335.300000000017</v>
      </c>
      <c r="P8" s="57">
        <f aca="true" t="shared" si="0" ref="P8:P35">I8/N8*100</f>
        <v>114.86285483673764</v>
      </c>
      <c r="Q8" s="55">
        <v>11772.9</v>
      </c>
      <c r="R8" s="31">
        <f>A8*P8/100</f>
        <v>12236.33992575766</v>
      </c>
      <c r="S8" s="29"/>
    </row>
    <row r="9" spans="1:19" s="7" customFormat="1" ht="33.75" customHeight="1">
      <c r="A9" s="58">
        <v>688.8</v>
      </c>
      <c r="B9" s="9" t="s">
        <v>33</v>
      </c>
      <c r="C9" s="10"/>
      <c r="D9" s="11"/>
      <c r="E9" s="12"/>
      <c r="F9" s="44">
        <v>8600.1</v>
      </c>
      <c r="G9" s="55">
        <v>8400.7</v>
      </c>
      <c r="H9" s="55">
        <v>8400.7</v>
      </c>
      <c r="I9" s="44">
        <v>9233.5</v>
      </c>
      <c r="J9" s="33">
        <f>I9-H9</f>
        <v>832.7999999999993</v>
      </c>
      <c r="K9" s="33">
        <f aca="true" t="shared" si="1" ref="K9:K34">I9/H9*100</f>
        <v>109.91345959265297</v>
      </c>
      <c r="L9" s="34">
        <f>I9-G9</f>
        <v>832.7999999999993</v>
      </c>
      <c r="M9" s="41">
        <f>I9/G9*100</f>
        <v>109.91345959265297</v>
      </c>
      <c r="N9" s="44">
        <v>8600.1</v>
      </c>
      <c r="O9" s="56"/>
      <c r="P9" s="57">
        <f t="shared" si="0"/>
        <v>107.36503063917861</v>
      </c>
      <c r="Q9" s="55">
        <v>452.6</v>
      </c>
      <c r="R9" s="31"/>
      <c r="S9" s="29"/>
    </row>
    <row r="10" spans="1:19" s="7" customFormat="1" ht="56.25" customHeight="1">
      <c r="A10" s="58">
        <v>0</v>
      </c>
      <c r="B10" s="13" t="s">
        <v>30</v>
      </c>
      <c r="C10" s="10"/>
      <c r="D10" s="12">
        <v>0</v>
      </c>
      <c r="E10" s="12">
        <v>100</v>
      </c>
      <c r="F10" s="44">
        <v>0</v>
      </c>
      <c r="G10" s="59">
        <v>0</v>
      </c>
      <c r="H10" s="59">
        <v>0</v>
      </c>
      <c r="I10" s="44">
        <v>0</v>
      </c>
      <c r="J10" s="33">
        <f aca="true" t="shared" si="2" ref="J10:J34">I10-H10</f>
        <v>0</v>
      </c>
      <c r="K10" s="33">
        <v>0</v>
      </c>
      <c r="L10" s="34">
        <f aca="true" t="shared" si="3" ref="L10:L34">I10-G10</f>
        <v>0</v>
      </c>
      <c r="M10" s="41">
        <v>0</v>
      </c>
      <c r="N10" s="44">
        <v>0</v>
      </c>
      <c r="O10" s="56">
        <f aca="true" t="shared" si="4" ref="O10:O34">I10-N10</f>
        <v>0</v>
      </c>
      <c r="P10" s="57">
        <v>0</v>
      </c>
      <c r="Q10" s="59">
        <v>0</v>
      </c>
      <c r="R10" s="31">
        <f>A10*P10/100</f>
        <v>0</v>
      </c>
      <c r="S10" s="29"/>
    </row>
    <row r="11" spans="1:19" s="7" customFormat="1" ht="75" customHeight="1">
      <c r="A11" s="58">
        <v>87.6</v>
      </c>
      <c r="B11" s="13" t="s">
        <v>37</v>
      </c>
      <c r="C11" s="10"/>
      <c r="D11" s="12"/>
      <c r="E11" s="12"/>
      <c r="F11" s="44">
        <v>370.7</v>
      </c>
      <c r="G11" s="59">
        <v>238.7</v>
      </c>
      <c r="H11" s="59">
        <v>238.7</v>
      </c>
      <c r="I11" s="44">
        <v>320.2</v>
      </c>
      <c r="J11" s="33">
        <f t="shared" si="2"/>
        <v>81.5</v>
      </c>
      <c r="K11" s="33">
        <f t="shared" si="1"/>
        <v>134.14327607875995</v>
      </c>
      <c r="L11" s="34">
        <f t="shared" si="3"/>
        <v>81.5</v>
      </c>
      <c r="M11" s="41">
        <f>I11/G11*100</f>
        <v>134.14327607875995</v>
      </c>
      <c r="N11" s="44">
        <v>370.7</v>
      </c>
      <c r="O11" s="56"/>
      <c r="P11" s="57">
        <f t="shared" si="0"/>
        <v>86.3771243593202</v>
      </c>
      <c r="Q11" s="59">
        <v>87.6</v>
      </c>
      <c r="R11" s="30">
        <v>0</v>
      </c>
      <c r="S11" s="29"/>
    </row>
    <row r="12" spans="1:19" s="7" customFormat="1" ht="30.75" customHeight="1">
      <c r="A12" s="54">
        <v>9319.1</v>
      </c>
      <c r="B12" s="14" t="s">
        <v>8</v>
      </c>
      <c r="C12" s="10"/>
      <c r="D12" s="12">
        <v>0</v>
      </c>
      <c r="E12" s="12">
        <v>100</v>
      </c>
      <c r="F12" s="44">
        <v>46202.6</v>
      </c>
      <c r="G12" s="59">
        <v>39895.9</v>
      </c>
      <c r="H12" s="59">
        <v>39895.9</v>
      </c>
      <c r="I12" s="44">
        <v>40245.1</v>
      </c>
      <c r="J12" s="33">
        <f t="shared" si="2"/>
        <v>349.1999999999971</v>
      </c>
      <c r="K12" s="33">
        <f t="shared" si="1"/>
        <v>100.87527791076276</v>
      </c>
      <c r="L12" s="34">
        <f t="shared" si="3"/>
        <v>349.1999999999971</v>
      </c>
      <c r="M12" s="41">
        <f>I12/G12*100</f>
        <v>100.87527791076276</v>
      </c>
      <c r="N12" s="44">
        <v>46202.6</v>
      </c>
      <c r="O12" s="56">
        <f t="shared" si="4"/>
        <v>-5957.5</v>
      </c>
      <c r="P12" s="57">
        <f t="shared" si="0"/>
        <v>87.10570400799955</v>
      </c>
      <c r="Q12" s="59">
        <v>8380.9</v>
      </c>
      <c r="R12" s="31">
        <f>A12*P12/100</f>
        <v>8117.467662209487</v>
      </c>
      <c r="S12" s="29"/>
    </row>
    <row r="13" spans="1:19" s="7" customFormat="1" ht="24.75" customHeight="1">
      <c r="A13" s="60">
        <v>1.6</v>
      </c>
      <c r="B13" s="9" t="s">
        <v>9</v>
      </c>
      <c r="C13" s="10"/>
      <c r="D13" s="12">
        <v>0</v>
      </c>
      <c r="E13" s="12">
        <v>100</v>
      </c>
      <c r="F13" s="44">
        <v>924.9</v>
      </c>
      <c r="G13" s="59">
        <v>158.2</v>
      </c>
      <c r="H13" s="59">
        <v>158.2</v>
      </c>
      <c r="I13" s="44">
        <v>180.2</v>
      </c>
      <c r="J13" s="33">
        <f t="shared" si="2"/>
        <v>22</v>
      </c>
      <c r="K13" s="33">
        <f t="shared" si="1"/>
        <v>113.9064475347661</v>
      </c>
      <c r="L13" s="34">
        <f t="shared" si="3"/>
        <v>22</v>
      </c>
      <c r="M13" s="41">
        <f>I13/G13*100</f>
        <v>113.9064475347661</v>
      </c>
      <c r="N13" s="44">
        <v>924.9</v>
      </c>
      <c r="O13" s="56">
        <f t="shared" si="4"/>
        <v>-744.7</v>
      </c>
      <c r="P13" s="57">
        <f t="shared" si="0"/>
        <v>19.48318737160774</v>
      </c>
      <c r="Q13" s="59">
        <v>0</v>
      </c>
      <c r="R13" s="31">
        <v>2.5</v>
      </c>
      <c r="S13" s="29"/>
    </row>
    <row r="14" spans="1:19" s="7" customFormat="1" ht="42" customHeight="1">
      <c r="A14" s="58">
        <v>90.3</v>
      </c>
      <c r="B14" s="14" t="s">
        <v>23</v>
      </c>
      <c r="C14" s="10"/>
      <c r="D14" s="12">
        <v>0</v>
      </c>
      <c r="E14" s="12">
        <v>100</v>
      </c>
      <c r="F14" s="44">
        <v>4384.7</v>
      </c>
      <c r="G14" s="59">
        <v>15805.3</v>
      </c>
      <c r="H14" s="59">
        <v>15805.3</v>
      </c>
      <c r="I14" s="44">
        <v>16657.7</v>
      </c>
      <c r="J14" s="33">
        <f t="shared" si="2"/>
        <v>852.4000000000015</v>
      </c>
      <c r="K14" s="33">
        <f t="shared" si="1"/>
        <v>105.39312762174715</v>
      </c>
      <c r="L14" s="34">
        <f t="shared" si="3"/>
        <v>852.4000000000015</v>
      </c>
      <c r="M14" s="41">
        <f>I14/G14*100</f>
        <v>105.39312762174715</v>
      </c>
      <c r="N14" s="44">
        <v>4384.7</v>
      </c>
      <c r="O14" s="56">
        <f t="shared" si="4"/>
        <v>12273</v>
      </c>
      <c r="P14" s="57">
        <f t="shared" si="0"/>
        <v>379.9051246379456</v>
      </c>
      <c r="Q14" s="59">
        <v>0</v>
      </c>
      <c r="R14" s="31">
        <v>0</v>
      </c>
      <c r="S14" s="29"/>
    </row>
    <row r="15" spans="1:19" s="7" customFormat="1" ht="51" customHeight="1">
      <c r="A15" s="60">
        <v>0</v>
      </c>
      <c r="B15" s="20" t="s">
        <v>20</v>
      </c>
      <c r="C15" s="21"/>
      <c r="D15" s="22">
        <v>100</v>
      </c>
      <c r="E15" s="22">
        <v>0</v>
      </c>
      <c r="F15" s="44">
        <v>0</v>
      </c>
      <c r="G15" s="59">
        <v>0</v>
      </c>
      <c r="H15" s="59">
        <v>0</v>
      </c>
      <c r="I15" s="44">
        <v>0</v>
      </c>
      <c r="J15" s="33">
        <f t="shared" si="2"/>
        <v>0</v>
      </c>
      <c r="K15" s="33">
        <v>0</v>
      </c>
      <c r="L15" s="34">
        <f t="shared" si="3"/>
        <v>0</v>
      </c>
      <c r="M15" s="41">
        <v>0</v>
      </c>
      <c r="N15" s="44">
        <v>0</v>
      </c>
      <c r="O15" s="56">
        <f t="shared" si="4"/>
        <v>0</v>
      </c>
      <c r="P15" s="57">
        <v>0</v>
      </c>
      <c r="Q15" s="59">
        <v>0</v>
      </c>
      <c r="R15" s="31">
        <v>1</v>
      </c>
      <c r="S15" s="29"/>
    </row>
    <row r="16" spans="1:19" s="7" customFormat="1" ht="26.25" customHeight="1">
      <c r="A16" s="54">
        <v>7331.2</v>
      </c>
      <c r="B16" s="9" t="s">
        <v>10</v>
      </c>
      <c r="C16" s="10"/>
      <c r="D16" s="12">
        <v>0</v>
      </c>
      <c r="E16" s="12">
        <v>100</v>
      </c>
      <c r="F16" s="44">
        <v>56233.8</v>
      </c>
      <c r="G16" s="59">
        <v>51869.5</v>
      </c>
      <c r="H16" s="59">
        <v>51869.5</v>
      </c>
      <c r="I16" s="44">
        <v>52078</v>
      </c>
      <c r="J16" s="33">
        <f t="shared" si="2"/>
        <v>208.5</v>
      </c>
      <c r="K16" s="33">
        <f t="shared" si="1"/>
        <v>100.40197032938431</v>
      </c>
      <c r="L16" s="34">
        <f t="shared" si="3"/>
        <v>208.5</v>
      </c>
      <c r="M16" s="41">
        <f>I16/G16*100</f>
        <v>100.40197032938431</v>
      </c>
      <c r="N16" s="44">
        <v>56233.8</v>
      </c>
      <c r="O16" s="56">
        <f t="shared" si="4"/>
        <v>-4155.800000000003</v>
      </c>
      <c r="P16" s="57">
        <f t="shared" si="0"/>
        <v>92.60978272853693</v>
      </c>
      <c r="Q16" s="59">
        <v>6671.1</v>
      </c>
      <c r="R16" s="31">
        <f>A16*P16/100</f>
        <v>6789.408391394499</v>
      </c>
      <c r="S16" s="29"/>
    </row>
    <row r="17" spans="1:19" s="7" customFormat="1" ht="24" customHeight="1">
      <c r="A17" s="58">
        <v>344.1</v>
      </c>
      <c r="B17" s="9" t="s">
        <v>11</v>
      </c>
      <c r="C17" s="10"/>
      <c r="D17" s="12">
        <v>0</v>
      </c>
      <c r="E17" s="12">
        <v>100</v>
      </c>
      <c r="F17" s="44">
        <v>5114.1</v>
      </c>
      <c r="G17" s="59">
        <v>5690.9</v>
      </c>
      <c r="H17" s="59">
        <v>5690.9</v>
      </c>
      <c r="I17" s="44">
        <v>5816.5</v>
      </c>
      <c r="J17" s="33">
        <f t="shared" si="2"/>
        <v>125.60000000000036</v>
      </c>
      <c r="K17" s="33">
        <f t="shared" si="1"/>
        <v>102.20703227960428</v>
      </c>
      <c r="L17" s="34">
        <f t="shared" si="3"/>
        <v>125.60000000000036</v>
      </c>
      <c r="M17" s="41">
        <f>I17/G17*100</f>
        <v>102.20703227960428</v>
      </c>
      <c r="N17" s="44">
        <v>5114.1</v>
      </c>
      <c r="O17" s="56">
        <f t="shared" si="4"/>
        <v>702.3999999999996</v>
      </c>
      <c r="P17" s="57">
        <f t="shared" si="0"/>
        <v>113.73457695391174</v>
      </c>
      <c r="Q17" s="59">
        <v>294.1</v>
      </c>
      <c r="R17" s="31">
        <f>A17*P17/100</f>
        <v>391.36067929841033</v>
      </c>
      <c r="S17" s="29"/>
    </row>
    <row r="18" spans="1:19" s="7" customFormat="1" ht="65.25" customHeight="1">
      <c r="A18" s="58">
        <v>0</v>
      </c>
      <c r="B18" s="15" t="s">
        <v>12</v>
      </c>
      <c r="C18" s="10"/>
      <c r="D18" s="12">
        <v>0</v>
      </c>
      <c r="E18" s="12">
        <v>100</v>
      </c>
      <c r="F18" s="44">
        <v>0</v>
      </c>
      <c r="G18" s="59">
        <v>0</v>
      </c>
      <c r="H18" s="59">
        <v>0</v>
      </c>
      <c r="I18" s="44">
        <v>0</v>
      </c>
      <c r="J18" s="33">
        <f t="shared" si="2"/>
        <v>0</v>
      </c>
      <c r="K18" s="33">
        <v>0</v>
      </c>
      <c r="L18" s="34">
        <f t="shared" si="3"/>
        <v>0</v>
      </c>
      <c r="M18" s="41">
        <v>0</v>
      </c>
      <c r="N18" s="44">
        <v>0</v>
      </c>
      <c r="O18" s="56">
        <f t="shared" si="4"/>
        <v>0</v>
      </c>
      <c r="P18" s="57">
        <v>0</v>
      </c>
      <c r="Q18" s="59">
        <v>0</v>
      </c>
      <c r="R18" s="31"/>
      <c r="S18" s="29"/>
    </row>
    <row r="19" spans="1:19" s="7" customFormat="1" ht="26.25">
      <c r="A19" s="58">
        <v>384.6</v>
      </c>
      <c r="B19" s="9" t="s">
        <v>13</v>
      </c>
      <c r="C19" s="10"/>
      <c r="D19" s="12">
        <v>0</v>
      </c>
      <c r="E19" s="12">
        <v>100</v>
      </c>
      <c r="F19" s="44">
        <v>6106</v>
      </c>
      <c r="G19" s="59">
        <v>5121.9</v>
      </c>
      <c r="H19" s="59">
        <v>5121.9</v>
      </c>
      <c r="I19" s="44">
        <v>5287.2</v>
      </c>
      <c r="J19" s="33">
        <f t="shared" si="2"/>
        <v>165.30000000000018</v>
      </c>
      <c r="K19" s="33">
        <f t="shared" si="1"/>
        <v>103.22731798746558</v>
      </c>
      <c r="L19" s="34">
        <f t="shared" si="3"/>
        <v>165.30000000000018</v>
      </c>
      <c r="M19" s="41">
        <f>I19/G19*100</f>
        <v>103.22731798746558</v>
      </c>
      <c r="N19" s="44">
        <v>6106</v>
      </c>
      <c r="O19" s="56">
        <f t="shared" si="4"/>
        <v>-818.8000000000002</v>
      </c>
      <c r="P19" s="57">
        <f t="shared" si="0"/>
        <v>86.59023910907304</v>
      </c>
      <c r="Q19" s="59">
        <v>431.5</v>
      </c>
      <c r="R19" s="31">
        <v>225</v>
      </c>
      <c r="S19" s="29"/>
    </row>
    <row r="20" spans="1:19" s="7" customFormat="1" ht="26.25">
      <c r="A20" s="58">
        <v>568.7</v>
      </c>
      <c r="B20" s="9" t="s">
        <v>14</v>
      </c>
      <c r="C20" s="10"/>
      <c r="D20" s="12">
        <v>0</v>
      </c>
      <c r="E20" s="12">
        <v>100</v>
      </c>
      <c r="F20" s="44">
        <v>7406.9</v>
      </c>
      <c r="G20" s="59">
        <v>12386.5</v>
      </c>
      <c r="H20" s="59">
        <v>12386.5</v>
      </c>
      <c r="I20" s="44">
        <v>12769.6</v>
      </c>
      <c r="J20" s="33">
        <f t="shared" si="2"/>
        <v>383.10000000000036</v>
      </c>
      <c r="K20" s="33">
        <f t="shared" si="1"/>
        <v>103.09288338110039</v>
      </c>
      <c r="L20" s="34">
        <f t="shared" si="3"/>
        <v>383.10000000000036</v>
      </c>
      <c r="M20" s="41">
        <f>I20/G20*100</f>
        <v>103.09288338110039</v>
      </c>
      <c r="N20" s="44">
        <v>7406.9</v>
      </c>
      <c r="O20" s="56">
        <f t="shared" si="4"/>
        <v>5362.700000000001</v>
      </c>
      <c r="P20" s="57">
        <f t="shared" si="0"/>
        <v>172.4014094965505</v>
      </c>
      <c r="Q20" s="59">
        <v>500</v>
      </c>
      <c r="R20" s="31">
        <v>1500</v>
      </c>
      <c r="S20" s="29"/>
    </row>
    <row r="21" spans="1:19" s="7" customFormat="1" ht="51.75" customHeight="1">
      <c r="A21" s="58">
        <v>0</v>
      </c>
      <c r="B21" s="14" t="s">
        <v>15</v>
      </c>
      <c r="C21" s="10"/>
      <c r="D21" s="12">
        <v>0</v>
      </c>
      <c r="E21" s="12">
        <v>100</v>
      </c>
      <c r="F21" s="44">
        <v>403.5</v>
      </c>
      <c r="G21" s="59">
        <v>1046</v>
      </c>
      <c r="H21" s="59">
        <v>1046</v>
      </c>
      <c r="I21" s="44">
        <v>1046</v>
      </c>
      <c r="J21" s="33">
        <f t="shared" si="2"/>
        <v>0</v>
      </c>
      <c r="K21" s="33">
        <f t="shared" si="1"/>
        <v>100</v>
      </c>
      <c r="L21" s="34">
        <f t="shared" si="3"/>
        <v>0</v>
      </c>
      <c r="M21" s="41">
        <f>I21/G21*100</f>
        <v>100</v>
      </c>
      <c r="N21" s="44">
        <v>403.5</v>
      </c>
      <c r="O21" s="56">
        <f t="shared" si="4"/>
        <v>642.5</v>
      </c>
      <c r="P21" s="57">
        <f t="shared" si="0"/>
        <v>259.23172242874847</v>
      </c>
      <c r="Q21" s="59">
        <v>0</v>
      </c>
      <c r="R21" s="31"/>
      <c r="S21" s="29"/>
    </row>
    <row r="22" spans="1:19" s="7" customFormat="1" ht="51" customHeight="1">
      <c r="A22" s="60">
        <v>200.3</v>
      </c>
      <c r="B22" s="14" t="s">
        <v>16</v>
      </c>
      <c r="C22" s="10"/>
      <c r="D22" s="12">
        <v>40</v>
      </c>
      <c r="E22" s="12">
        <v>55</v>
      </c>
      <c r="F22" s="44">
        <v>956.5</v>
      </c>
      <c r="G22" s="59">
        <v>1898.3</v>
      </c>
      <c r="H22" s="59">
        <v>1898.3</v>
      </c>
      <c r="I22" s="44">
        <v>1913.4</v>
      </c>
      <c r="J22" s="33">
        <f>I22-H22</f>
        <v>15.100000000000136</v>
      </c>
      <c r="K22" s="33">
        <f t="shared" si="1"/>
        <v>100.79544855923722</v>
      </c>
      <c r="L22" s="34">
        <f t="shared" si="3"/>
        <v>15.100000000000136</v>
      </c>
      <c r="M22" s="41">
        <f>I22/G22*100</f>
        <v>100.79544855923722</v>
      </c>
      <c r="N22" s="44">
        <v>956.5</v>
      </c>
      <c r="O22" s="56">
        <f t="shared" si="4"/>
        <v>956.9000000000001</v>
      </c>
      <c r="P22" s="57">
        <f t="shared" si="0"/>
        <v>200.041819132253</v>
      </c>
      <c r="Q22" s="59">
        <v>0</v>
      </c>
      <c r="R22" s="31">
        <v>121</v>
      </c>
      <c r="S22" s="29"/>
    </row>
    <row r="23" spans="1:19" s="7" customFormat="1" ht="26.25">
      <c r="A23" s="60">
        <v>0</v>
      </c>
      <c r="B23" s="24" t="s">
        <v>26</v>
      </c>
      <c r="C23" s="10"/>
      <c r="D23" s="12">
        <v>0</v>
      </c>
      <c r="E23" s="12">
        <v>100</v>
      </c>
      <c r="F23" s="44">
        <v>0</v>
      </c>
      <c r="G23" s="59">
        <v>0</v>
      </c>
      <c r="H23" s="59">
        <v>0</v>
      </c>
      <c r="I23" s="44">
        <v>0</v>
      </c>
      <c r="J23" s="33">
        <f t="shared" si="2"/>
        <v>0</v>
      </c>
      <c r="K23" s="33">
        <v>0</v>
      </c>
      <c r="L23" s="34">
        <f t="shared" si="3"/>
        <v>0</v>
      </c>
      <c r="M23" s="41">
        <v>0</v>
      </c>
      <c r="N23" s="44">
        <v>0</v>
      </c>
      <c r="O23" s="56">
        <f t="shared" si="4"/>
        <v>0</v>
      </c>
      <c r="P23" s="57">
        <v>0</v>
      </c>
      <c r="Q23" s="59">
        <v>0</v>
      </c>
      <c r="R23" s="31"/>
      <c r="S23" s="29"/>
    </row>
    <row r="24" spans="1:19" s="7" customFormat="1" ht="40.5">
      <c r="A24" s="60">
        <v>0</v>
      </c>
      <c r="B24" s="28" t="s">
        <v>44</v>
      </c>
      <c r="C24" s="10"/>
      <c r="D24" s="12"/>
      <c r="E24" s="12"/>
      <c r="F24" s="44">
        <v>0</v>
      </c>
      <c r="G24" s="59">
        <v>0</v>
      </c>
      <c r="H24" s="59">
        <v>0</v>
      </c>
      <c r="I24" s="44">
        <v>0</v>
      </c>
      <c r="J24" s="33">
        <f t="shared" si="2"/>
        <v>0</v>
      </c>
      <c r="K24" s="33">
        <v>0</v>
      </c>
      <c r="L24" s="34">
        <f t="shared" si="3"/>
        <v>0</v>
      </c>
      <c r="M24" s="41">
        <v>0</v>
      </c>
      <c r="N24" s="44">
        <v>0</v>
      </c>
      <c r="O24" s="56">
        <f>I24-N25</f>
        <v>-27377.3</v>
      </c>
      <c r="P24" s="57">
        <v>0</v>
      </c>
      <c r="Q24" s="59">
        <v>0</v>
      </c>
      <c r="R24" s="31"/>
      <c r="S24" s="29"/>
    </row>
    <row r="25" spans="1:19" s="7" customFormat="1" ht="31.5" customHeight="1">
      <c r="A25" s="54">
        <v>3578.3</v>
      </c>
      <c r="B25" s="14" t="s">
        <v>17</v>
      </c>
      <c r="C25" s="10"/>
      <c r="D25" s="12">
        <v>0</v>
      </c>
      <c r="E25" s="12">
        <v>100</v>
      </c>
      <c r="F25" s="44">
        <v>27377.3</v>
      </c>
      <c r="G25" s="59">
        <v>17903.9</v>
      </c>
      <c r="H25" s="59">
        <v>17903.9</v>
      </c>
      <c r="I25" s="44">
        <v>20136.4</v>
      </c>
      <c r="J25" s="33">
        <f t="shared" si="2"/>
        <v>2232.5</v>
      </c>
      <c r="K25" s="33">
        <f t="shared" si="1"/>
        <v>112.46935025329677</v>
      </c>
      <c r="L25" s="34">
        <f>I25-G25</f>
        <v>2232.5</v>
      </c>
      <c r="M25" s="41">
        <f>I25/G25*100</f>
        <v>112.46935025329677</v>
      </c>
      <c r="N25" s="44">
        <v>27377.3</v>
      </c>
      <c r="O25" s="56">
        <f>I25-N27</f>
        <v>17452.2</v>
      </c>
      <c r="P25" s="57">
        <f t="shared" si="0"/>
        <v>73.55144590591476</v>
      </c>
      <c r="Q25" s="59">
        <v>0</v>
      </c>
      <c r="R25" s="31">
        <v>724.8</v>
      </c>
      <c r="S25" s="29"/>
    </row>
    <row r="26" spans="1:19" s="7" customFormat="1" ht="39.75" customHeight="1">
      <c r="A26" s="61">
        <v>305.8</v>
      </c>
      <c r="B26" s="14" t="s">
        <v>38</v>
      </c>
      <c r="C26" s="10"/>
      <c r="D26" s="12">
        <v>0</v>
      </c>
      <c r="E26" s="12">
        <v>100</v>
      </c>
      <c r="F26" s="44">
        <v>2773.4</v>
      </c>
      <c r="G26" s="59">
        <v>2867.9</v>
      </c>
      <c r="H26" s="59">
        <v>2867.9</v>
      </c>
      <c r="I26" s="44">
        <v>3002.1</v>
      </c>
      <c r="J26" s="33">
        <f t="shared" si="2"/>
        <v>134.19999999999982</v>
      </c>
      <c r="K26" s="33">
        <f t="shared" si="1"/>
        <v>104.67938212629448</v>
      </c>
      <c r="L26" s="34">
        <f>I26-G26</f>
        <v>134.19999999999982</v>
      </c>
      <c r="M26" s="41">
        <f>I26/G26*100</f>
        <v>104.67938212629448</v>
      </c>
      <c r="N26" s="44">
        <v>2773.4</v>
      </c>
      <c r="O26" s="56"/>
      <c r="P26" s="57">
        <f t="shared" si="0"/>
        <v>108.24619600490372</v>
      </c>
      <c r="Q26" s="59">
        <v>241.6</v>
      </c>
      <c r="R26" s="31"/>
      <c r="S26" s="29"/>
    </row>
    <row r="27" spans="1:19" s="7" customFormat="1" ht="59.25" customHeight="1">
      <c r="A27" s="61">
        <v>23.9</v>
      </c>
      <c r="B27" s="14" t="s">
        <v>21</v>
      </c>
      <c r="C27" s="10"/>
      <c r="D27" s="12">
        <v>0</v>
      </c>
      <c r="E27" s="12">
        <v>100</v>
      </c>
      <c r="F27" s="44">
        <v>2684.2</v>
      </c>
      <c r="G27" s="59">
        <v>2251</v>
      </c>
      <c r="H27" s="59">
        <v>2251</v>
      </c>
      <c r="I27" s="44">
        <v>2255</v>
      </c>
      <c r="J27" s="33">
        <f>I27-H27</f>
        <v>4</v>
      </c>
      <c r="K27" s="33">
        <f t="shared" si="1"/>
        <v>100.1776988005331</v>
      </c>
      <c r="L27" s="34">
        <f>I27-G27</f>
        <v>4</v>
      </c>
      <c r="M27" s="41">
        <f aca="true" t="shared" si="5" ref="M27:M32">I27/G27*100</f>
        <v>100.1776988005331</v>
      </c>
      <c r="N27" s="44">
        <v>2684.2</v>
      </c>
      <c r="O27" s="56" t="e">
        <f>I27-#REF!</f>
        <v>#REF!</v>
      </c>
      <c r="P27" s="57">
        <f t="shared" si="0"/>
        <v>84.01013337307207</v>
      </c>
      <c r="Q27" s="59">
        <v>50</v>
      </c>
      <c r="R27" s="31">
        <v>100</v>
      </c>
      <c r="S27" s="29"/>
    </row>
    <row r="28" spans="1:19" s="7" customFormat="1" ht="69" customHeight="1">
      <c r="A28" s="61">
        <v>0</v>
      </c>
      <c r="B28" s="14" t="s">
        <v>22</v>
      </c>
      <c r="C28" s="10"/>
      <c r="D28" s="12">
        <v>0</v>
      </c>
      <c r="E28" s="12">
        <v>100</v>
      </c>
      <c r="F28" s="44">
        <v>14.5</v>
      </c>
      <c r="G28" s="59">
        <v>17.8</v>
      </c>
      <c r="H28" s="59">
        <v>17.8</v>
      </c>
      <c r="I28" s="44">
        <v>17.8</v>
      </c>
      <c r="J28" s="33">
        <f t="shared" si="2"/>
        <v>0</v>
      </c>
      <c r="K28" s="33">
        <f t="shared" si="1"/>
        <v>100</v>
      </c>
      <c r="L28" s="34">
        <f t="shared" si="3"/>
        <v>0</v>
      </c>
      <c r="M28" s="41">
        <f t="shared" si="5"/>
        <v>100</v>
      </c>
      <c r="N28" s="44">
        <v>14.5</v>
      </c>
      <c r="O28" s="56">
        <f t="shared" si="4"/>
        <v>3.3000000000000007</v>
      </c>
      <c r="P28" s="57">
        <f t="shared" si="0"/>
        <v>122.75862068965517</v>
      </c>
      <c r="Q28" s="59">
        <v>0</v>
      </c>
      <c r="R28" s="31"/>
      <c r="S28" s="29"/>
    </row>
    <row r="29" spans="1:19" s="7" customFormat="1" ht="66" customHeight="1">
      <c r="A29" s="54">
        <v>0</v>
      </c>
      <c r="B29" s="14" t="s">
        <v>35</v>
      </c>
      <c r="C29" s="10"/>
      <c r="D29" s="12">
        <v>0</v>
      </c>
      <c r="E29" s="12">
        <v>100</v>
      </c>
      <c r="F29" s="44">
        <v>3220.6</v>
      </c>
      <c r="G29" s="59">
        <v>2576.6</v>
      </c>
      <c r="H29" s="59">
        <v>2576.6</v>
      </c>
      <c r="I29" s="44">
        <v>2717.8</v>
      </c>
      <c r="J29" s="33">
        <f t="shared" si="2"/>
        <v>141.20000000000027</v>
      </c>
      <c r="K29" s="33">
        <f t="shared" si="1"/>
        <v>105.48009004113949</v>
      </c>
      <c r="L29" s="34">
        <f t="shared" si="3"/>
        <v>141.20000000000027</v>
      </c>
      <c r="M29" s="41">
        <f t="shared" si="5"/>
        <v>105.48009004113949</v>
      </c>
      <c r="N29" s="44">
        <v>3220.6</v>
      </c>
      <c r="O29" s="56">
        <f t="shared" si="4"/>
        <v>-502.7999999999997</v>
      </c>
      <c r="P29" s="57">
        <f t="shared" si="0"/>
        <v>84.38800223560828</v>
      </c>
      <c r="Q29" s="59">
        <v>221.9</v>
      </c>
      <c r="R29" s="31"/>
      <c r="S29" s="29"/>
    </row>
    <row r="30" spans="1:19" s="7" customFormat="1" ht="39.75" customHeight="1">
      <c r="A30" s="61">
        <v>262.3</v>
      </c>
      <c r="B30" s="14" t="s">
        <v>24</v>
      </c>
      <c r="C30" s="10"/>
      <c r="D30" s="12">
        <v>0</v>
      </c>
      <c r="E30" s="12">
        <v>100</v>
      </c>
      <c r="F30" s="44">
        <v>4700.5</v>
      </c>
      <c r="G30" s="59">
        <v>5441</v>
      </c>
      <c r="H30" s="59">
        <v>5441</v>
      </c>
      <c r="I30" s="44">
        <v>5680</v>
      </c>
      <c r="J30" s="33">
        <f t="shared" si="2"/>
        <v>239</v>
      </c>
      <c r="K30" s="33">
        <f t="shared" si="1"/>
        <v>104.3925748943209</v>
      </c>
      <c r="L30" s="34">
        <f t="shared" si="3"/>
        <v>239</v>
      </c>
      <c r="M30" s="41">
        <f>I30/G30*100</f>
        <v>104.3925748943209</v>
      </c>
      <c r="N30" s="44">
        <v>4700.5</v>
      </c>
      <c r="O30" s="56">
        <f t="shared" si="4"/>
        <v>979.5</v>
      </c>
      <c r="P30" s="57">
        <f t="shared" si="0"/>
        <v>120.838208701202</v>
      </c>
      <c r="Q30" s="59">
        <v>230.6</v>
      </c>
      <c r="R30" s="31">
        <v>300.2</v>
      </c>
      <c r="S30" s="29"/>
    </row>
    <row r="31" spans="1:19" s="7" customFormat="1" ht="9" customHeight="1" hidden="1">
      <c r="A31" s="61"/>
      <c r="B31" s="14" t="s">
        <v>18</v>
      </c>
      <c r="C31" s="10"/>
      <c r="D31" s="12"/>
      <c r="E31" s="12"/>
      <c r="F31" s="44">
        <v>0</v>
      </c>
      <c r="G31" s="59"/>
      <c r="H31" s="59"/>
      <c r="I31" s="44">
        <v>0</v>
      </c>
      <c r="J31" s="33">
        <f t="shared" si="2"/>
        <v>0</v>
      </c>
      <c r="K31" s="33" t="e">
        <f t="shared" si="1"/>
        <v>#DIV/0!</v>
      </c>
      <c r="L31" s="34">
        <f t="shared" si="3"/>
        <v>0</v>
      </c>
      <c r="M31" s="41" t="e">
        <f t="shared" si="5"/>
        <v>#DIV/0!</v>
      </c>
      <c r="N31" s="44">
        <v>0</v>
      </c>
      <c r="O31" s="56">
        <f t="shared" si="4"/>
        <v>0</v>
      </c>
      <c r="P31" s="57" t="e">
        <f t="shared" si="0"/>
        <v>#DIV/0!</v>
      </c>
      <c r="Q31" s="59"/>
      <c r="R31" s="31"/>
      <c r="S31" s="29"/>
    </row>
    <row r="32" spans="1:19" s="7" customFormat="1" ht="26.25">
      <c r="A32" s="61">
        <v>534.6</v>
      </c>
      <c r="B32" s="14" t="s">
        <v>32</v>
      </c>
      <c r="C32" s="10"/>
      <c r="D32" s="12"/>
      <c r="E32" s="12"/>
      <c r="F32" s="44">
        <v>2346.1</v>
      </c>
      <c r="G32" s="59">
        <v>3169.7</v>
      </c>
      <c r="H32" s="59">
        <v>3169.7</v>
      </c>
      <c r="I32" s="44">
        <v>3264.6</v>
      </c>
      <c r="J32" s="33">
        <f t="shared" si="2"/>
        <v>94.90000000000009</v>
      </c>
      <c r="K32" s="33">
        <f t="shared" si="1"/>
        <v>102.99397419314131</v>
      </c>
      <c r="L32" s="34">
        <f t="shared" si="3"/>
        <v>94.90000000000009</v>
      </c>
      <c r="M32" s="41">
        <f t="shared" si="5"/>
        <v>102.99397419314131</v>
      </c>
      <c r="N32" s="44">
        <v>2346.1</v>
      </c>
      <c r="O32" s="56">
        <f t="shared" si="4"/>
        <v>918.5</v>
      </c>
      <c r="P32" s="57">
        <f t="shared" si="0"/>
        <v>139.15007885426877</v>
      </c>
      <c r="Q32" s="59">
        <v>147.8</v>
      </c>
      <c r="R32" s="31"/>
      <c r="S32" s="29"/>
    </row>
    <row r="33" spans="1:19" s="7" customFormat="1" ht="27" customHeight="1">
      <c r="A33" s="61">
        <v>0</v>
      </c>
      <c r="B33" s="14" t="s">
        <v>40</v>
      </c>
      <c r="C33" s="10"/>
      <c r="D33" s="12"/>
      <c r="E33" s="12"/>
      <c r="F33" s="44">
        <v>0</v>
      </c>
      <c r="G33" s="59">
        <v>0</v>
      </c>
      <c r="H33" s="59">
        <v>0</v>
      </c>
      <c r="I33" s="44">
        <v>0</v>
      </c>
      <c r="J33" s="33">
        <f t="shared" si="2"/>
        <v>0</v>
      </c>
      <c r="K33" s="33">
        <v>0</v>
      </c>
      <c r="L33" s="34">
        <f t="shared" si="3"/>
        <v>0</v>
      </c>
      <c r="M33" s="41">
        <v>0</v>
      </c>
      <c r="N33" s="44">
        <v>0</v>
      </c>
      <c r="O33" s="56">
        <f t="shared" si="4"/>
        <v>0</v>
      </c>
      <c r="P33" s="57">
        <v>0</v>
      </c>
      <c r="Q33" s="59">
        <v>0</v>
      </c>
      <c r="R33" s="31"/>
      <c r="S33" s="29"/>
    </row>
    <row r="34" spans="1:18" s="6" customFormat="1" ht="40.5" customHeight="1" hidden="1">
      <c r="A34" s="61">
        <v>0</v>
      </c>
      <c r="B34" s="14" t="s">
        <v>41</v>
      </c>
      <c r="C34" s="10"/>
      <c r="D34" s="12"/>
      <c r="E34" s="12"/>
      <c r="F34" s="44"/>
      <c r="G34" s="59">
        <v>0</v>
      </c>
      <c r="H34" s="59">
        <v>0</v>
      </c>
      <c r="I34" s="44"/>
      <c r="J34" s="33">
        <f t="shared" si="2"/>
        <v>0</v>
      </c>
      <c r="K34" s="33" t="e">
        <f t="shared" si="1"/>
        <v>#DIV/0!</v>
      </c>
      <c r="L34" s="34">
        <f t="shared" si="3"/>
        <v>0</v>
      </c>
      <c r="M34" s="41">
        <v>0</v>
      </c>
      <c r="N34" s="44">
        <v>0</v>
      </c>
      <c r="O34" s="56">
        <f t="shared" si="4"/>
        <v>0</v>
      </c>
      <c r="P34" s="57" t="e">
        <f t="shared" si="0"/>
        <v>#DIV/0!</v>
      </c>
      <c r="Q34" s="59">
        <v>0</v>
      </c>
      <c r="R34" s="31"/>
    </row>
    <row r="35" spans="1:18" s="6" customFormat="1" ht="26.25">
      <c r="A35" s="62">
        <f>SUM(A8:A34)</f>
        <v>34374.200000000004</v>
      </c>
      <c r="B35" s="9" t="s">
        <v>19</v>
      </c>
      <c r="C35" s="16"/>
      <c r="D35" s="12"/>
      <c r="E35" s="12"/>
      <c r="F35" s="62">
        <f>SUM(F8:F34)</f>
        <v>397378.2</v>
      </c>
      <c r="G35" s="63">
        <f>SUM(G8:G34)</f>
        <v>417043.8000000001</v>
      </c>
      <c r="H35" s="63">
        <f>SUM(H8:H34)</f>
        <v>417043.8000000001</v>
      </c>
      <c r="I35" s="62">
        <f>SUM(I8:I34)</f>
        <v>432514.2</v>
      </c>
      <c r="J35" s="23">
        <f>SUM(J8:J34)</f>
        <v>15470.400000000007</v>
      </c>
      <c r="K35" s="36">
        <f>I35/H35*100</f>
        <v>103.70953842258292</v>
      </c>
      <c r="L35" s="23">
        <f>SUM(L8:L34)</f>
        <v>15470.400000000007</v>
      </c>
      <c r="M35" s="42">
        <f>I35/G35*100</f>
        <v>103.70953842258292</v>
      </c>
      <c r="N35" s="23">
        <f>SUM(N8:N34)</f>
        <v>397378.2</v>
      </c>
      <c r="O35" s="23" t="e">
        <f>SUM(O8:O34)</f>
        <v>#REF!</v>
      </c>
      <c r="P35" s="84">
        <f t="shared" si="0"/>
        <v>108.84195459136915</v>
      </c>
      <c r="Q35" s="63">
        <f>SUM(Q8:Q34)</f>
        <v>29482.599999999995</v>
      </c>
      <c r="R35" s="23">
        <f>SUM(R8:R33)</f>
        <v>30509.076658660055</v>
      </c>
    </row>
    <row r="36" spans="1:18" s="6" customFormat="1" ht="27.75" customHeight="1" hidden="1">
      <c r="A36" s="64"/>
      <c r="B36" s="25"/>
      <c r="C36" s="26"/>
      <c r="D36" s="27"/>
      <c r="E36" s="27"/>
      <c r="F36" s="114" t="s">
        <v>27</v>
      </c>
      <c r="G36" s="114"/>
      <c r="H36" s="114"/>
      <c r="I36" s="83">
        <f>I8+I9+I10+I11+I12+I13+I14+I15+I16+I17+I18+I21+I22+I30+I32</f>
        <v>386328.30000000005</v>
      </c>
      <c r="J36" s="65">
        <f>J8+J9+J10+J11+J12+J13+J14+J15+J16+J17+J18+J21+J22+J30+J32</f>
        <v>12410.100000000004</v>
      </c>
      <c r="K36" s="37"/>
      <c r="L36" s="37"/>
      <c r="M36" s="43"/>
      <c r="N36" s="66"/>
      <c r="O36" s="37"/>
      <c r="P36" s="67"/>
      <c r="Q36" s="66"/>
      <c r="R36" s="78"/>
    </row>
    <row r="37" spans="1:18" ht="27" customHeight="1" hidden="1">
      <c r="A37" s="68"/>
      <c r="B37" s="19" t="s">
        <v>39</v>
      </c>
      <c r="C37" s="8"/>
      <c r="D37" s="8"/>
      <c r="E37" s="8"/>
      <c r="F37" s="113" t="s">
        <v>28</v>
      </c>
      <c r="G37" s="113"/>
      <c r="H37" s="113"/>
      <c r="I37" s="83">
        <f>I19+I20+I25+I27+I33</f>
        <v>40448.2</v>
      </c>
      <c r="J37" s="65">
        <f>J19+J20+J25+J27+J33</f>
        <v>2784.9000000000005</v>
      </c>
      <c r="K37" s="38" t="s">
        <v>36</v>
      </c>
      <c r="L37" s="40"/>
      <c r="M37" s="40"/>
      <c r="N37" s="69"/>
      <c r="O37" s="70"/>
      <c r="P37" s="71"/>
      <c r="Q37" s="72"/>
      <c r="R37" s="35"/>
    </row>
    <row r="38" spans="1:18" ht="28.5" customHeight="1" hidden="1">
      <c r="A38" s="73"/>
      <c r="B38" s="39"/>
      <c r="C38" s="39"/>
      <c r="D38" s="39"/>
      <c r="E38" s="39"/>
      <c r="F38" s="112" t="s">
        <v>31</v>
      </c>
      <c r="G38" s="112"/>
      <c r="H38" s="112"/>
      <c r="I38" s="112"/>
      <c r="J38" s="74">
        <f>J29</f>
        <v>141.20000000000027</v>
      </c>
      <c r="K38" s="39"/>
      <c r="L38" s="39"/>
      <c r="M38" s="39"/>
      <c r="N38" s="75"/>
      <c r="O38" s="39"/>
      <c r="P38" s="39"/>
      <c r="Q38" s="76"/>
      <c r="R38" s="35"/>
    </row>
    <row r="39" spans="6:10" ht="12.75">
      <c r="F39" s="109"/>
      <c r="G39" s="109"/>
      <c r="H39" s="109"/>
      <c r="I39" s="109"/>
      <c r="J39" s="77"/>
    </row>
  </sheetData>
  <sheetProtection/>
  <mergeCells count="23">
    <mergeCell ref="F39:I39"/>
    <mergeCell ref="L6:L7"/>
    <mergeCell ref="F38:I38"/>
    <mergeCell ref="F37:H37"/>
    <mergeCell ref="F36:H36"/>
    <mergeCell ref="J6:J7"/>
    <mergeCell ref="M6:M7"/>
    <mergeCell ref="A6:A7"/>
    <mergeCell ref="B6:B7"/>
    <mergeCell ref="C6:E6"/>
    <mergeCell ref="F6:F7"/>
    <mergeCell ref="H6:H7"/>
    <mergeCell ref="I6:I7"/>
    <mergeCell ref="R6:R7"/>
    <mergeCell ref="Q6:Q7"/>
    <mergeCell ref="O6:O7"/>
    <mergeCell ref="B2:P2"/>
    <mergeCell ref="B3:P3"/>
    <mergeCell ref="F4:L4"/>
    <mergeCell ref="N6:N7"/>
    <mergeCell ref="K6:K7"/>
    <mergeCell ref="P6:P7"/>
    <mergeCell ref="G6:G7"/>
  </mergeCells>
  <printOptions/>
  <pageMargins left="0.7874015748031497" right="0.1968503937007874" top="0.1968503937007874" bottom="0.3937007874015748" header="0.31496062992125984" footer="0.31496062992125984"/>
  <pageSetup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Марченко </dc:creator>
  <cp:keywords/>
  <dc:description/>
  <cp:lastModifiedBy>Ирина</cp:lastModifiedBy>
  <cp:lastPrinted>2018-12-03T11:03:56Z</cp:lastPrinted>
  <dcterms:created xsi:type="dcterms:W3CDTF">2008-01-22T08:41:08Z</dcterms:created>
  <dcterms:modified xsi:type="dcterms:W3CDTF">2019-01-16T12:02:56Z</dcterms:modified>
  <cp:category/>
  <cp:version/>
  <cp:contentType/>
  <cp:contentStatus/>
</cp:coreProperties>
</file>